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5" yWindow="-210" windowWidth="12150" windowHeight="8190" tabRatio="546" firstSheet="2" activeTab="4"/>
  </bookViews>
  <sheets>
    <sheet name="EXP1" sheetId="6" r:id="rId1"/>
    <sheet name="XTH1" sheetId="8" r:id="rId2"/>
    <sheet name="TAPG1" sheetId="9" r:id="rId3"/>
    <sheet name="Cel7" sheetId="10" r:id="rId4"/>
    <sheet name="EXP2" sheetId="11" r:id="rId5"/>
  </sheets>
  <calcPr calcId="144525" iterateDelta="1E-4"/>
</workbook>
</file>

<file path=xl/calcChain.xml><?xml version="1.0" encoding="utf-8"?>
<calcChain xmlns="http://schemas.openxmlformats.org/spreadsheetml/2006/main">
  <c r="L38" i="11" l="1"/>
  <c r="K38" i="11"/>
  <c r="D38" i="11"/>
  <c r="C38" i="11"/>
  <c r="L36" i="11"/>
  <c r="K36" i="11"/>
  <c r="D36" i="11"/>
  <c r="C36" i="11"/>
  <c r="L34" i="11"/>
  <c r="K34" i="11"/>
  <c r="D34" i="11"/>
  <c r="C34" i="11"/>
  <c r="L32" i="11"/>
  <c r="K32" i="11"/>
  <c r="D32" i="11"/>
  <c r="C32" i="11"/>
  <c r="L30" i="11"/>
  <c r="K30" i="11"/>
  <c r="D30" i="11"/>
  <c r="C30" i="11"/>
  <c r="L28" i="11"/>
  <c r="K28" i="11"/>
  <c r="D28" i="11"/>
  <c r="C28" i="11"/>
  <c r="L26" i="11"/>
  <c r="K26" i="11"/>
  <c r="D26" i="11"/>
  <c r="C26" i="11"/>
  <c r="L24" i="11"/>
  <c r="K24" i="11"/>
  <c r="D24" i="11"/>
  <c r="C24" i="11"/>
  <c r="L22" i="11"/>
  <c r="K22" i="11"/>
  <c r="D22" i="11"/>
  <c r="C22" i="11"/>
  <c r="L20" i="11"/>
  <c r="K20" i="11"/>
  <c r="D20" i="11"/>
  <c r="C20" i="11"/>
  <c r="L18" i="11"/>
  <c r="K18" i="11"/>
  <c r="D18" i="11"/>
  <c r="C18" i="11"/>
  <c r="L16" i="11"/>
  <c r="K16" i="11"/>
  <c r="D16" i="11"/>
  <c r="C16" i="11"/>
  <c r="L14" i="11"/>
  <c r="K14" i="11"/>
  <c r="D14" i="11"/>
  <c r="C14" i="11"/>
  <c r="L12" i="11"/>
  <c r="K12" i="11"/>
  <c r="D12" i="11"/>
  <c r="C12" i="11"/>
  <c r="L10" i="11"/>
  <c r="K10" i="11"/>
  <c r="D10" i="11"/>
  <c r="C10" i="11"/>
  <c r="L8" i="11"/>
  <c r="K8" i="11"/>
  <c r="D8" i="11"/>
  <c r="C8" i="11"/>
  <c r="L6" i="11"/>
  <c r="K6" i="11"/>
  <c r="D6" i="11"/>
  <c r="C6" i="11"/>
  <c r="L4" i="11"/>
  <c r="K4" i="11"/>
  <c r="D4" i="11"/>
  <c r="C4" i="11"/>
  <c r="L2" i="11"/>
  <c r="K2" i="11"/>
  <c r="K45" i="11" s="1"/>
  <c r="D2" i="11"/>
  <c r="C2" i="11"/>
  <c r="C45" i="11" s="1"/>
  <c r="E6" i="11" s="1"/>
  <c r="G6" i="11" s="1"/>
  <c r="F6" i="11" l="1"/>
  <c r="H6" i="11" s="1"/>
  <c r="M38" i="11"/>
  <c r="M36" i="11"/>
  <c r="M34" i="11"/>
  <c r="M32" i="11"/>
  <c r="M30" i="11"/>
  <c r="M28" i="11"/>
  <c r="M26" i="11"/>
  <c r="M24" i="11"/>
  <c r="M22" i="11"/>
  <c r="M20" i="11"/>
  <c r="N20" i="11" s="1"/>
  <c r="M18" i="11"/>
  <c r="M16" i="11"/>
  <c r="M14" i="11"/>
  <c r="M12" i="11"/>
  <c r="M10" i="11"/>
  <c r="M8" i="11"/>
  <c r="M6" i="11"/>
  <c r="O6" i="11" s="1"/>
  <c r="M2" i="11"/>
  <c r="E4" i="11"/>
  <c r="G4" i="11" s="1"/>
  <c r="M4" i="11"/>
  <c r="E38" i="11"/>
  <c r="G38" i="11" s="1"/>
  <c r="E36" i="11"/>
  <c r="G36" i="11" s="1"/>
  <c r="E34" i="11"/>
  <c r="G34" i="11" s="1"/>
  <c r="E32" i="11"/>
  <c r="G32" i="11" s="1"/>
  <c r="E30" i="11"/>
  <c r="G30" i="11" s="1"/>
  <c r="E28" i="11"/>
  <c r="G28" i="11" s="1"/>
  <c r="E26" i="11"/>
  <c r="G26" i="11" s="1"/>
  <c r="E24" i="11"/>
  <c r="G24" i="11" s="1"/>
  <c r="E22" i="11"/>
  <c r="G22" i="11" s="1"/>
  <c r="E20" i="11"/>
  <c r="G20" i="11" s="1"/>
  <c r="E18" i="11"/>
  <c r="G18" i="11" s="1"/>
  <c r="E16" i="11"/>
  <c r="E14" i="11"/>
  <c r="G14" i="11" s="1"/>
  <c r="E12" i="11"/>
  <c r="E10" i="11"/>
  <c r="G10" i="11" s="1"/>
  <c r="E8" i="11"/>
  <c r="E2" i="11"/>
  <c r="G2" i="11" s="1"/>
  <c r="F20" i="11"/>
  <c r="N22" i="11"/>
  <c r="F24" i="11"/>
  <c r="N24" i="11"/>
  <c r="N26" i="11"/>
  <c r="F28" i="11"/>
  <c r="N28" i="11"/>
  <c r="F30" i="11"/>
  <c r="N30" i="11"/>
  <c r="F32" i="11"/>
  <c r="N32" i="11"/>
  <c r="F34" i="11"/>
  <c r="N34" i="11"/>
  <c r="F36" i="11"/>
  <c r="N36" i="11"/>
  <c r="F38" i="11"/>
  <c r="N38" i="11"/>
  <c r="C45" i="10"/>
  <c r="K45" i="10"/>
  <c r="C45" i="9"/>
  <c r="K45" i="9"/>
  <c r="C45" i="8"/>
  <c r="K45" i="8"/>
  <c r="C45" i="6"/>
  <c r="K45" i="6"/>
  <c r="H30" i="11" l="1"/>
  <c r="H34" i="11"/>
  <c r="H38" i="11"/>
  <c r="O10" i="11"/>
  <c r="O14" i="11"/>
  <c r="O18" i="11"/>
  <c r="O22" i="11"/>
  <c r="O26" i="11"/>
  <c r="O30" i="11"/>
  <c r="O34" i="11"/>
  <c r="O38" i="11"/>
  <c r="F18" i="11"/>
  <c r="H18" i="11" s="1"/>
  <c r="F14" i="11"/>
  <c r="H14" i="11" s="1"/>
  <c r="F10" i="11"/>
  <c r="F4" i="11"/>
  <c r="H4" i="11" s="1"/>
  <c r="F2" i="11"/>
  <c r="H2" i="11" s="1"/>
  <c r="H10" i="11"/>
  <c r="F26" i="11"/>
  <c r="H26" i="11" s="1"/>
  <c r="F22" i="11"/>
  <c r="H22" i="11" s="1"/>
  <c r="G8" i="11"/>
  <c r="H8" i="11" s="1"/>
  <c r="F8" i="11"/>
  <c r="G12" i="11"/>
  <c r="H12" i="11" s="1"/>
  <c r="F12" i="11"/>
  <c r="G16" i="11"/>
  <c r="H16" i="11" s="1"/>
  <c r="F16" i="11"/>
  <c r="H20" i="11"/>
  <c r="H24" i="11"/>
  <c r="H28" i="11"/>
  <c r="H32" i="11"/>
  <c r="H36" i="11"/>
  <c r="O4" i="11"/>
  <c r="O2" i="11"/>
  <c r="O8" i="11"/>
  <c r="N8" i="11"/>
  <c r="O12" i="11"/>
  <c r="N12" i="11"/>
  <c r="O16" i="11"/>
  <c r="N16" i="11"/>
  <c r="O20" i="11"/>
  <c r="O24" i="11"/>
  <c r="O28" i="11"/>
  <c r="O32" i="11"/>
  <c r="O36" i="11"/>
  <c r="N18" i="11"/>
  <c r="N14" i="11"/>
  <c r="N10" i="11"/>
  <c r="N6" i="11"/>
  <c r="P6" i="11" s="1"/>
  <c r="R6" i="11" s="1"/>
  <c r="N4" i="11"/>
  <c r="N2" i="11"/>
  <c r="L38" i="10"/>
  <c r="K38" i="10"/>
  <c r="D38" i="10"/>
  <c r="C38" i="10"/>
  <c r="L36" i="10"/>
  <c r="K36" i="10"/>
  <c r="D36" i="10"/>
  <c r="C36" i="10"/>
  <c r="L34" i="10"/>
  <c r="K34" i="10"/>
  <c r="D34" i="10"/>
  <c r="C34" i="10"/>
  <c r="L32" i="10"/>
  <c r="K32" i="10"/>
  <c r="D32" i="10"/>
  <c r="C32" i="10"/>
  <c r="L30" i="10"/>
  <c r="K30" i="10"/>
  <c r="D30" i="10"/>
  <c r="C30" i="10"/>
  <c r="L28" i="10"/>
  <c r="K28" i="10"/>
  <c r="D28" i="10"/>
  <c r="C28" i="10"/>
  <c r="L26" i="10"/>
  <c r="K26" i="10"/>
  <c r="D26" i="10"/>
  <c r="C26" i="10"/>
  <c r="L24" i="10"/>
  <c r="K24" i="10"/>
  <c r="D24" i="10"/>
  <c r="C24" i="10"/>
  <c r="L22" i="10"/>
  <c r="K22" i="10"/>
  <c r="D22" i="10"/>
  <c r="C22" i="10"/>
  <c r="L20" i="10"/>
  <c r="K20" i="10"/>
  <c r="D20" i="10"/>
  <c r="C20" i="10"/>
  <c r="L18" i="10"/>
  <c r="K18" i="10"/>
  <c r="D18" i="10"/>
  <c r="C18" i="10"/>
  <c r="L16" i="10"/>
  <c r="K16" i="10"/>
  <c r="D16" i="10"/>
  <c r="C16" i="10"/>
  <c r="L14" i="10"/>
  <c r="K14" i="10"/>
  <c r="D14" i="10"/>
  <c r="C14" i="10"/>
  <c r="L12" i="10"/>
  <c r="K12" i="10"/>
  <c r="D12" i="10"/>
  <c r="C12" i="10"/>
  <c r="L10" i="10"/>
  <c r="K10" i="10"/>
  <c r="D10" i="10"/>
  <c r="C10" i="10"/>
  <c r="L8" i="10"/>
  <c r="K8" i="10"/>
  <c r="D8" i="10"/>
  <c r="C8" i="10"/>
  <c r="L6" i="10"/>
  <c r="K6" i="10"/>
  <c r="D6" i="10"/>
  <c r="C6" i="10"/>
  <c r="L4" i="10"/>
  <c r="K4" i="10"/>
  <c r="D4" i="10"/>
  <c r="C4" i="10"/>
  <c r="L2" i="10"/>
  <c r="K2" i="10"/>
  <c r="D2" i="10"/>
  <c r="C2" i="10"/>
  <c r="L38" i="9"/>
  <c r="K38" i="9"/>
  <c r="D38" i="9"/>
  <c r="C38" i="9"/>
  <c r="L36" i="9"/>
  <c r="K36" i="9"/>
  <c r="D36" i="9"/>
  <c r="C36" i="9"/>
  <c r="L34" i="9"/>
  <c r="K34" i="9"/>
  <c r="D34" i="9"/>
  <c r="C34" i="9"/>
  <c r="L32" i="9"/>
  <c r="K32" i="9"/>
  <c r="D32" i="9"/>
  <c r="C32" i="9"/>
  <c r="L30" i="9"/>
  <c r="K30" i="9"/>
  <c r="D30" i="9"/>
  <c r="C30" i="9"/>
  <c r="L28" i="9"/>
  <c r="K28" i="9"/>
  <c r="D28" i="9"/>
  <c r="C28" i="9"/>
  <c r="L26" i="9"/>
  <c r="K26" i="9"/>
  <c r="D26" i="9"/>
  <c r="C26" i="9"/>
  <c r="L24" i="9"/>
  <c r="K24" i="9"/>
  <c r="D24" i="9"/>
  <c r="C24" i="9"/>
  <c r="L22" i="9"/>
  <c r="K22" i="9"/>
  <c r="D22" i="9"/>
  <c r="C22" i="9"/>
  <c r="L20" i="9"/>
  <c r="K20" i="9"/>
  <c r="D20" i="9"/>
  <c r="C20" i="9"/>
  <c r="L18" i="9"/>
  <c r="K18" i="9"/>
  <c r="D18" i="9"/>
  <c r="C18" i="9"/>
  <c r="L16" i="9"/>
  <c r="K16" i="9"/>
  <c r="D16" i="9"/>
  <c r="C16" i="9"/>
  <c r="L14" i="9"/>
  <c r="K14" i="9"/>
  <c r="D14" i="9"/>
  <c r="C14" i="9"/>
  <c r="L12" i="9"/>
  <c r="K12" i="9"/>
  <c r="D12" i="9"/>
  <c r="C12" i="9"/>
  <c r="L10" i="9"/>
  <c r="K10" i="9"/>
  <c r="D10" i="9"/>
  <c r="C10" i="9"/>
  <c r="L8" i="9"/>
  <c r="K8" i="9"/>
  <c r="D8" i="9"/>
  <c r="C8" i="9"/>
  <c r="L6" i="9"/>
  <c r="K6" i="9"/>
  <c r="D6" i="9"/>
  <c r="C6" i="9"/>
  <c r="L4" i="9"/>
  <c r="K4" i="9"/>
  <c r="D4" i="9"/>
  <c r="C4" i="9"/>
  <c r="L2" i="9"/>
  <c r="K2" i="9"/>
  <c r="D2" i="9"/>
  <c r="C2" i="9"/>
  <c r="L38" i="8"/>
  <c r="K38" i="8"/>
  <c r="D38" i="8"/>
  <c r="C38" i="8"/>
  <c r="L36" i="8"/>
  <c r="K36" i="8"/>
  <c r="D36" i="8"/>
  <c r="C36" i="8"/>
  <c r="L34" i="8"/>
  <c r="K34" i="8"/>
  <c r="D34" i="8"/>
  <c r="C34" i="8"/>
  <c r="L32" i="8"/>
  <c r="K32" i="8"/>
  <c r="D32" i="8"/>
  <c r="C32" i="8"/>
  <c r="L30" i="8"/>
  <c r="K30" i="8"/>
  <c r="D30" i="8"/>
  <c r="C30" i="8"/>
  <c r="L28" i="8"/>
  <c r="K28" i="8"/>
  <c r="D28" i="8"/>
  <c r="C28" i="8"/>
  <c r="L26" i="8"/>
  <c r="K26" i="8"/>
  <c r="D26" i="8"/>
  <c r="C26" i="8"/>
  <c r="L24" i="8"/>
  <c r="K24" i="8"/>
  <c r="D24" i="8"/>
  <c r="C24" i="8"/>
  <c r="L22" i="8"/>
  <c r="K22" i="8"/>
  <c r="D22" i="8"/>
  <c r="C22" i="8"/>
  <c r="L20" i="8"/>
  <c r="K20" i="8"/>
  <c r="D20" i="8"/>
  <c r="C20" i="8"/>
  <c r="L18" i="8"/>
  <c r="K18" i="8"/>
  <c r="D18" i="8"/>
  <c r="C18" i="8"/>
  <c r="L16" i="8"/>
  <c r="K16" i="8"/>
  <c r="D16" i="8"/>
  <c r="C16" i="8"/>
  <c r="L14" i="8"/>
  <c r="K14" i="8"/>
  <c r="D14" i="8"/>
  <c r="C14" i="8"/>
  <c r="L12" i="8"/>
  <c r="K12" i="8"/>
  <c r="D12" i="8"/>
  <c r="C12" i="8"/>
  <c r="L10" i="8"/>
  <c r="K10" i="8"/>
  <c r="D10" i="8"/>
  <c r="C10" i="8"/>
  <c r="L8" i="8"/>
  <c r="K8" i="8"/>
  <c r="D8" i="8"/>
  <c r="C8" i="8"/>
  <c r="L6" i="8"/>
  <c r="K6" i="8"/>
  <c r="D6" i="8"/>
  <c r="C6" i="8"/>
  <c r="L4" i="8"/>
  <c r="K4" i="8"/>
  <c r="D4" i="8"/>
  <c r="C4" i="8"/>
  <c r="L2" i="8"/>
  <c r="K2" i="8"/>
  <c r="D2" i="8"/>
  <c r="C2" i="8"/>
  <c r="P32" i="11" l="1"/>
  <c r="R32" i="11" s="1"/>
  <c r="Q32" i="11"/>
  <c r="P24" i="11"/>
  <c r="R24" i="11" s="1"/>
  <c r="Q24" i="11"/>
  <c r="P2" i="11"/>
  <c r="R2" i="11" s="1"/>
  <c r="Q2" i="11"/>
  <c r="P34" i="11"/>
  <c r="R34" i="11" s="1"/>
  <c r="Q34" i="11"/>
  <c r="P26" i="11"/>
  <c r="R26" i="11" s="1"/>
  <c r="Q26" i="11"/>
  <c r="Q18" i="11"/>
  <c r="P18" i="11"/>
  <c r="R18" i="11" s="1"/>
  <c r="Q10" i="11"/>
  <c r="P10" i="11"/>
  <c r="R10" i="11" s="1"/>
  <c r="Q6" i="11"/>
  <c r="P36" i="11"/>
  <c r="R36" i="11" s="1"/>
  <c r="Q36" i="11"/>
  <c r="P28" i="11"/>
  <c r="R28" i="11" s="1"/>
  <c r="Q28" i="11"/>
  <c r="P20" i="11"/>
  <c r="R20" i="11" s="1"/>
  <c r="Q20" i="11"/>
  <c r="Q16" i="11"/>
  <c r="P16" i="11"/>
  <c r="R16" i="11" s="1"/>
  <c r="Q12" i="11"/>
  <c r="P12" i="11"/>
  <c r="R12" i="11" s="1"/>
  <c r="Q8" i="11"/>
  <c r="P8" i="11"/>
  <c r="R8" i="11" s="1"/>
  <c r="P4" i="11"/>
  <c r="R4" i="11" s="1"/>
  <c r="Q4" i="11"/>
  <c r="P38" i="11"/>
  <c r="R38" i="11" s="1"/>
  <c r="Q38" i="11"/>
  <c r="P30" i="11"/>
  <c r="R30" i="11" s="1"/>
  <c r="Q30" i="11"/>
  <c r="P22" i="11"/>
  <c r="R22" i="11" s="1"/>
  <c r="Q22" i="11"/>
  <c r="Q14" i="11"/>
  <c r="P14" i="11"/>
  <c r="R14" i="11" s="1"/>
  <c r="E38" i="10"/>
  <c r="G38" i="10" s="1"/>
  <c r="E36" i="10"/>
  <c r="G36" i="10" s="1"/>
  <c r="E34" i="10"/>
  <c r="G34" i="10" s="1"/>
  <c r="E32" i="10"/>
  <c r="G32" i="10" s="1"/>
  <c r="E30" i="10"/>
  <c r="G30" i="10" s="1"/>
  <c r="E28" i="10"/>
  <c r="G28" i="10" s="1"/>
  <c r="E26" i="10"/>
  <c r="G26" i="10" s="1"/>
  <c r="E24" i="10"/>
  <c r="G24" i="10" s="1"/>
  <c r="E22" i="10"/>
  <c r="G22" i="10" s="1"/>
  <c r="E20" i="10"/>
  <c r="G20" i="10" s="1"/>
  <c r="E18" i="10"/>
  <c r="G18" i="10" s="1"/>
  <c r="E16" i="10"/>
  <c r="G16" i="10" s="1"/>
  <c r="E14" i="10"/>
  <c r="G14" i="10" s="1"/>
  <c r="E12" i="10"/>
  <c r="G12" i="10" s="1"/>
  <c r="E10" i="10"/>
  <c r="E8" i="10"/>
  <c r="G8" i="10" s="1"/>
  <c r="E2" i="10"/>
  <c r="G2" i="10" s="1"/>
  <c r="M38" i="10"/>
  <c r="O38" i="10" s="1"/>
  <c r="M36" i="10"/>
  <c r="O36" i="10" s="1"/>
  <c r="M34" i="10"/>
  <c r="O34" i="10" s="1"/>
  <c r="M32" i="10"/>
  <c r="O32" i="10" s="1"/>
  <c r="M30" i="10"/>
  <c r="M28" i="10"/>
  <c r="O28" i="10" s="1"/>
  <c r="M26" i="10"/>
  <c r="O26" i="10" s="1"/>
  <c r="M24" i="10"/>
  <c r="O24" i="10" s="1"/>
  <c r="M22" i="10"/>
  <c r="O22" i="10" s="1"/>
  <c r="M20" i="10"/>
  <c r="O20" i="10" s="1"/>
  <c r="M18" i="10"/>
  <c r="O18" i="10" s="1"/>
  <c r="M16" i="10"/>
  <c r="O16" i="10" s="1"/>
  <c r="M14" i="10"/>
  <c r="O14" i="10" s="1"/>
  <c r="M12" i="10"/>
  <c r="O12" i="10" s="1"/>
  <c r="M10" i="10"/>
  <c r="M8" i="10"/>
  <c r="O8" i="10" s="1"/>
  <c r="M6" i="10"/>
  <c r="M2" i="10"/>
  <c r="O2" i="10" s="1"/>
  <c r="E4" i="10"/>
  <c r="G4" i="10" s="1"/>
  <c r="M4" i="10"/>
  <c r="O4" i="10" s="1"/>
  <c r="E6" i="10"/>
  <c r="G6" i="10" s="1"/>
  <c r="N12" i="10"/>
  <c r="F14" i="10"/>
  <c r="N14" i="10"/>
  <c r="F16" i="10"/>
  <c r="N16" i="10"/>
  <c r="F18" i="10"/>
  <c r="N18" i="10"/>
  <c r="F20" i="10"/>
  <c r="N20" i="10"/>
  <c r="F22" i="10"/>
  <c r="N22" i="10"/>
  <c r="F24" i="10"/>
  <c r="N24" i="10"/>
  <c r="F26" i="10"/>
  <c r="N26" i="10"/>
  <c r="F28" i="10"/>
  <c r="N28" i="10"/>
  <c r="F30" i="10"/>
  <c r="N30" i="10"/>
  <c r="F32" i="10"/>
  <c r="N32" i="10"/>
  <c r="F34" i="10"/>
  <c r="N34" i="10"/>
  <c r="F36" i="10"/>
  <c r="N36" i="10"/>
  <c r="F38" i="10"/>
  <c r="N38" i="10"/>
  <c r="E38" i="9"/>
  <c r="G38" i="9" s="1"/>
  <c r="E36" i="9"/>
  <c r="G36" i="9" s="1"/>
  <c r="E34" i="9"/>
  <c r="G34" i="9" s="1"/>
  <c r="E32" i="9"/>
  <c r="G32" i="9" s="1"/>
  <c r="E30" i="9"/>
  <c r="G30" i="9" s="1"/>
  <c r="E28" i="9"/>
  <c r="G28" i="9" s="1"/>
  <c r="E26" i="9"/>
  <c r="G26" i="9" s="1"/>
  <c r="E24" i="9"/>
  <c r="G24" i="9" s="1"/>
  <c r="E22" i="9"/>
  <c r="G22" i="9" s="1"/>
  <c r="E20" i="9"/>
  <c r="G20" i="9" s="1"/>
  <c r="E18" i="9"/>
  <c r="G18" i="9" s="1"/>
  <c r="E16" i="9"/>
  <c r="G16" i="9" s="1"/>
  <c r="E14" i="9"/>
  <c r="G14" i="9" s="1"/>
  <c r="E12" i="9"/>
  <c r="G12" i="9" s="1"/>
  <c r="E10" i="9"/>
  <c r="E8" i="9"/>
  <c r="G8" i="9" s="1"/>
  <c r="E2" i="9"/>
  <c r="G2" i="9" s="1"/>
  <c r="M38" i="9"/>
  <c r="O38" i="9" s="1"/>
  <c r="M36" i="9"/>
  <c r="O36" i="9" s="1"/>
  <c r="M34" i="9"/>
  <c r="O34" i="9" s="1"/>
  <c r="M32" i="9"/>
  <c r="O32" i="9" s="1"/>
  <c r="M30" i="9"/>
  <c r="O30" i="9" s="1"/>
  <c r="M28" i="9"/>
  <c r="O28" i="9" s="1"/>
  <c r="M26" i="9"/>
  <c r="O26" i="9" s="1"/>
  <c r="M24" i="9"/>
  <c r="M22" i="9"/>
  <c r="O22" i="9" s="1"/>
  <c r="M20" i="9"/>
  <c r="M18" i="9"/>
  <c r="O18" i="9" s="1"/>
  <c r="M16" i="9"/>
  <c r="M14" i="9"/>
  <c r="O14" i="9" s="1"/>
  <c r="M12" i="9"/>
  <c r="M10" i="9"/>
  <c r="M8" i="9"/>
  <c r="M6" i="9"/>
  <c r="M2" i="9"/>
  <c r="O2" i="9" s="1"/>
  <c r="E4" i="9"/>
  <c r="G4" i="9" s="1"/>
  <c r="M4" i="9"/>
  <c r="E6" i="9"/>
  <c r="G6" i="9" s="1"/>
  <c r="F12" i="9"/>
  <c r="F14" i="9"/>
  <c r="F16" i="9"/>
  <c r="F18" i="9"/>
  <c r="F22" i="9"/>
  <c r="F24" i="9"/>
  <c r="F26" i="9"/>
  <c r="F28" i="9"/>
  <c r="F30" i="9"/>
  <c r="F32" i="9"/>
  <c r="F34" i="9"/>
  <c r="F36" i="9"/>
  <c r="F38" i="9"/>
  <c r="E38" i="8"/>
  <c r="G38" i="8" s="1"/>
  <c r="E36" i="8"/>
  <c r="G36" i="8" s="1"/>
  <c r="E34" i="8"/>
  <c r="G34" i="8" s="1"/>
  <c r="E32" i="8"/>
  <c r="G32" i="8" s="1"/>
  <c r="E30" i="8"/>
  <c r="G30" i="8" s="1"/>
  <c r="E28" i="8"/>
  <c r="G28" i="8" s="1"/>
  <c r="E26" i="8"/>
  <c r="G26" i="8" s="1"/>
  <c r="E24" i="8"/>
  <c r="G24" i="8" s="1"/>
  <c r="E22" i="8"/>
  <c r="G22" i="8" s="1"/>
  <c r="E20" i="8"/>
  <c r="G20" i="8" s="1"/>
  <c r="E18" i="8"/>
  <c r="G18" i="8" s="1"/>
  <c r="E16" i="8"/>
  <c r="G16" i="8" s="1"/>
  <c r="E14" i="8"/>
  <c r="G14" i="8" s="1"/>
  <c r="E12" i="8"/>
  <c r="G12" i="8" s="1"/>
  <c r="E10" i="8"/>
  <c r="E8" i="8"/>
  <c r="G8" i="8" s="1"/>
  <c r="E2" i="8"/>
  <c r="G2" i="8" s="1"/>
  <c r="M38" i="8"/>
  <c r="M36" i="8"/>
  <c r="O36" i="8" s="1"/>
  <c r="M34" i="8"/>
  <c r="M32" i="8"/>
  <c r="O32" i="8" s="1"/>
  <c r="M30" i="8"/>
  <c r="M28" i="8"/>
  <c r="O28" i="8" s="1"/>
  <c r="M26" i="8"/>
  <c r="M24" i="8"/>
  <c r="O24" i="8" s="1"/>
  <c r="M22" i="8"/>
  <c r="M20" i="8"/>
  <c r="O20" i="8" s="1"/>
  <c r="M18" i="8"/>
  <c r="M16" i="8"/>
  <c r="O16" i="8" s="1"/>
  <c r="M14" i="8"/>
  <c r="M12" i="8"/>
  <c r="O12" i="8" s="1"/>
  <c r="M10" i="8"/>
  <c r="M8" i="8"/>
  <c r="M6" i="8"/>
  <c r="M2" i="8"/>
  <c r="O2" i="8" s="1"/>
  <c r="E4" i="8"/>
  <c r="G4" i="8" s="1"/>
  <c r="M4" i="8"/>
  <c r="E6" i="8"/>
  <c r="G6" i="8" s="1"/>
  <c r="N12" i="8"/>
  <c r="N14" i="8"/>
  <c r="F16" i="8"/>
  <c r="N18" i="8"/>
  <c r="F20" i="8"/>
  <c r="N22" i="8"/>
  <c r="F24" i="8"/>
  <c r="N26" i="8"/>
  <c r="F28" i="8"/>
  <c r="N30" i="8"/>
  <c r="F32" i="8"/>
  <c r="N34" i="8"/>
  <c r="F36" i="8"/>
  <c r="N38" i="8"/>
  <c r="K14" i="6"/>
  <c r="L14" i="6"/>
  <c r="K16" i="6"/>
  <c r="L16" i="6"/>
  <c r="K18" i="6"/>
  <c r="L18" i="6"/>
  <c r="K20" i="6"/>
  <c r="L20" i="6"/>
  <c r="K22" i="6"/>
  <c r="L22" i="6"/>
  <c r="K24" i="6"/>
  <c r="L24" i="6"/>
  <c r="K26" i="6"/>
  <c r="L26" i="6"/>
  <c r="K28" i="6"/>
  <c r="L28" i="6"/>
  <c r="K30" i="6"/>
  <c r="L30" i="6"/>
  <c r="K32" i="6"/>
  <c r="L32" i="6"/>
  <c r="K34" i="6"/>
  <c r="L34" i="6"/>
  <c r="K36" i="6"/>
  <c r="L36" i="6"/>
  <c r="K38" i="6"/>
  <c r="L38" i="6"/>
  <c r="C14" i="6"/>
  <c r="D14" i="6"/>
  <c r="C16" i="6"/>
  <c r="D16" i="6"/>
  <c r="C18" i="6"/>
  <c r="D18" i="6"/>
  <c r="C20" i="6"/>
  <c r="D20" i="6"/>
  <c r="C22" i="6"/>
  <c r="D22" i="6"/>
  <c r="C24" i="6"/>
  <c r="D24" i="6"/>
  <c r="C26" i="6"/>
  <c r="D26" i="6"/>
  <c r="C28" i="6"/>
  <c r="D28" i="6"/>
  <c r="C30" i="6"/>
  <c r="D30" i="6"/>
  <c r="C32" i="6"/>
  <c r="D32" i="6"/>
  <c r="C34" i="6"/>
  <c r="D34" i="6"/>
  <c r="C36" i="6"/>
  <c r="D36" i="6"/>
  <c r="C38" i="6"/>
  <c r="D38" i="6"/>
  <c r="L12" i="6"/>
  <c r="K12" i="6"/>
  <c r="D12" i="6"/>
  <c r="C12" i="6"/>
  <c r="L10" i="6"/>
  <c r="K10" i="6"/>
  <c r="D10" i="6"/>
  <c r="C10" i="6"/>
  <c r="L8" i="6"/>
  <c r="K8" i="6"/>
  <c r="D8" i="6"/>
  <c r="C8" i="6"/>
  <c r="L6" i="6"/>
  <c r="K6" i="6"/>
  <c r="D6" i="6"/>
  <c r="C6" i="6"/>
  <c r="L4" i="6"/>
  <c r="K4" i="6"/>
  <c r="D4" i="6"/>
  <c r="C4" i="6"/>
  <c r="L2" i="6"/>
  <c r="K2" i="6"/>
  <c r="D2" i="6"/>
  <c r="C2" i="6"/>
  <c r="E12" i="6"/>
  <c r="O8" i="9" l="1"/>
  <c r="O12" i="9"/>
  <c r="N14" i="9"/>
  <c r="O4" i="8"/>
  <c r="O8" i="8"/>
  <c r="F4" i="8"/>
  <c r="F6" i="8"/>
  <c r="N38" i="9"/>
  <c r="N34" i="9"/>
  <c r="N30" i="9"/>
  <c r="N36" i="8"/>
  <c r="N32" i="8"/>
  <c r="O30" i="10"/>
  <c r="N26" i="9"/>
  <c r="N22" i="9"/>
  <c r="N18" i="9"/>
  <c r="F20" i="9"/>
  <c r="O16" i="9"/>
  <c r="O20" i="9"/>
  <c r="O24" i="9"/>
  <c r="N20" i="8"/>
  <c r="N36" i="9"/>
  <c r="N32" i="9"/>
  <c r="N28" i="9"/>
  <c r="N24" i="9"/>
  <c r="N20" i="9"/>
  <c r="N16" i="9"/>
  <c r="N12" i="9"/>
  <c r="N28" i="8"/>
  <c r="N24" i="8"/>
  <c r="N16" i="8"/>
  <c r="O6" i="10"/>
  <c r="N6" i="10"/>
  <c r="N10" i="10"/>
  <c r="Q14" i="10"/>
  <c r="Q18" i="10"/>
  <c r="Q22" i="10"/>
  <c r="Q26" i="10"/>
  <c r="Q30" i="10"/>
  <c r="Q34" i="10"/>
  <c r="Q38" i="10"/>
  <c r="H16" i="10"/>
  <c r="H20" i="10"/>
  <c r="H24" i="10"/>
  <c r="H28" i="10"/>
  <c r="P28" i="10" s="1"/>
  <c r="R28" i="10" s="1"/>
  <c r="H32" i="10"/>
  <c r="H36" i="10"/>
  <c r="P36" i="10" s="1"/>
  <c r="R36" i="10" s="1"/>
  <c r="F8" i="10"/>
  <c r="H8" i="10" s="1"/>
  <c r="F12" i="10"/>
  <c r="H12" i="10" s="1"/>
  <c r="P12" i="10" s="1"/>
  <c r="R12" i="10" s="1"/>
  <c r="F6" i="10"/>
  <c r="H6" i="10" s="1"/>
  <c r="F4" i="10"/>
  <c r="H4" i="10" s="1"/>
  <c r="Q4" i="10"/>
  <c r="Q2" i="10"/>
  <c r="Q8" i="10"/>
  <c r="Q12" i="10"/>
  <c r="P16" i="10"/>
  <c r="R16" i="10" s="1"/>
  <c r="Q16" i="10"/>
  <c r="P20" i="10"/>
  <c r="R20" i="10" s="1"/>
  <c r="Q20" i="10"/>
  <c r="P24" i="10"/>
  <c r="R24" i="10" s="1"/>
  <c r="Q24" i="10"/>
  <c r="Q28" i="10"/>
  <c r="P32" i="10"/>
  <c r="R32" i="10" s="1"/>
  <c r="Q32" i="10"/>
  <c r="Q36" i="10"/>
  <c r="G10" i="10"/>
  <c r="F10" i="10"/>
  <c r="H14" i="10"/>
  <c r="P14" i="10" s="1"/>
  <c r="R14" i="10" s="1"/>
  <c r="H18" i="10"/>
  <c r="P18" i="10" s="1"/>
  <c r="R18" i="10" s="1"/>
  <c r="H22" i="10"/>
  <c r="P22" i="10" s="1"/>
  <c r="R22" i="10" s="1"/>
  <c r="H26" i="10"/>
  <c r="P26" i="10" s="1"/>
  <c r="R26" i="10" s="1"/>
  <c r="H30" i="10"/>
  <c r="P30" i="10" s="1"/>
  <c r="R30" i="10" s="1"/>
  <c r="H34" i="10"/>
  <c r="P34" i="10" s="1"/>
  <c r="R34" i="10" s="1"/>
  <c r="H38" i="10"/>
  <c r="P38" i="10" s="1"/>
  <c r="R38" i="10" s="1"/>
  <c r="N2" i="10"/>
  <c r="N8" i="10"/>
  <c r="N4" i="10"/>
  <c r="F2" i="10"/>
  <c r="H2" i="10" s="1"/>
  <c r="O4" i="9"/>
  <c r="Q2" i="9"/>
  <c r="Q8" i="9"/>
  <c r="Q12" i="9"/>
  <c r="Q16" i="9"/>
  <c r="Q20" i="9"/>
  <c r="Q24" i="9"/>
  <c r="Q28" i="9"/>
  <c r="Q32" i="9"/>
  <c r="Q36" i="9"/>
  <c r="G10" i="9"/>
  <c r="F10" i="9"/>
  <c r="H14" i="9"/>
  <c r="H18" i="9"/>
  <c r="H22" i="9"/>
  <c r="H26" i="9"/>
  <c r="H30" i="9"/>
  <c r="H34" i="9"/>
  <c r="H38" i="9"/>
  <c r="F2" i="9"/>
  <c r="H2" i="9" s="1"/>
  <c r="F6" i="9"/>
  <c r="F4" i="9"/>
  <c r="H6" i="9"/>
  <c r="H4" i="9"/>
  <c r="O6" i="9"/>
  <c r="N6" i="9"/>
  <c r="O10" i="9"/>
  <c r="N10" i="9"/>
  <c r="P14" i="9"/>
  <c r="R14" i="9" s="1"/>
  <c r="Q14" i="9"/>
  <c r="P18" i="9"/>
  <c r="R18" i="9" s="1"/>
  <c r="Q18" i="9"/>
  <c r="Q22" i="9"/>
  <c r="Q26" i="9"/>
  <c r="P30" i="9"/>
  <c r="R30" i="9" s="1"/>
  <c r="Q30" i="9"/>
  <c r="Q34" i="9"/>
  <c r="Q38" i="9"/>
  <c r="H12" i="9"/>
  <c r="P12" i="9" s="1"/>
  <c r="R12" i="9" s="1"/>
  <c r="H16" i="9"/>
  <c r="H20" i="9"/>
  <c r="P20" i="9" s="1"/>
  <c r="R20" i="9" s="1"/>
  <c r="H24" i="9"/>
  <c r="H28" i="9"/>
  <c r="P28" i="9" s="1"/>
  <c r="R28" i="9" s="1"/>
  <c r="H32" i="9"/>
  <c r="P32" i="9" s="1"/>
  <c r="R32" i="9" s="1"/>
  <c r="H36" i="9"/>
  <c r="P36" i="9" s="1"/>
  <c r="R36" i="9" s="1"/>
  <c r="F8" i="9"/>
  <c r="H8" i="9" s="1"/>
  <c r="N8" i="9"/>
  <c r="N4" i="9"/>
  <c r="N2" i="9"/>
  <c r="Q4" i="8"/>
  <c r="Q2" i="8"/>
  <c r="Q8" i="8"/>
  <c r="Q12" i="8"/>
  <c r="Q16" i="8"/>
  <c r="Q20" i="8"/>
  <c r="Q24" i="8"/>
  <c r="Q28" i="8"/>
  <c r="Q32" i="8"/>
  <c r="Q36" i="8"/>
  <c r="G10" i="8"/>
  <c r="F10" i="8"/>
  <c r="N8" i="8"/>
  <c r="F2" i="8"/>
  <c r="H2" i="8" s="1"/>
  <c r="F38" i="8"/>
  <c r="H38" i="8" s="1"/>
  <c r="F34" i="8"/>
  <c r="H34" i="8" s="1"/>
  <c r="F30" i="8"/>
  <c r="H30" i="8" s="1"/>
  <c r="F26" i="8"/>
  <c r="H26" i="8" s="1"/>
  <c r="F22" i="8"/>
  <c r="H22" i="8" s="1"/>
  <c r="F18" i="8"/>
  <c r="H18" i="8" s="1"/>
  <c r="F14" i="8"/>
  <c r="H14" i="8" s="1"/>
  <c r="H6" i="8"/>
  <c r="H4" i="8"/>
  <c r="O6" i="8"/>
  <c r="N6" i="8"/>
  <c r="O10" i="8"/>
  <c r="N10" i="8"/>
  <c r="O14" i="8"/>
  <c r="O18" i="8"/>
  <c r="O22" i="8"/>
  <c r="O26" i="8"/>
  <c r="O30" i="8"/>
  <c r="O34" i="8"/>
  <c r="O38" i="8"/>
  <c r="H16" i="8"/>
  <c r="P16" i="8" s="1"/>
  <c r="R16" i="8" s="1"/>
  <c r="H20" i="8"/>
  <c r="P20" i="8" s="1"/>
  <c r="R20" i="8" s="1"/>
  <c r="H24" i="8"/>
  <c r="P24" i="8" s="1"/>
  <c r="R24" i="8" s="1"/>
  <c r="H28" i="8"/>
  <c r="P28" i="8" s="1"/>
  <c r="R28" i="8" s="1"/>
  <c r="H32" i="8"/>
  <c r="H36" i="8"/>
  <c r="F12" i="8"/>
  <c r="H12" i="8" s="1"/>
  <c r="P12" i="8" s="1"/>
  <c r="R12" i="8" s="1"/>
  <c r="F8" i="8"/>
  <c r="H8" i="8" s="1"/>
  <c r="P8" i="8" s="1"/>
  <c r="R8" i="8" s="1"/>
  <c r="N4" i="8"/>
  <c r="N2" i="8"/>
  <c r="M38" i="6"/>
  <c r="N38" i="6" s="1"/>
  <c r="M36" i="6"/>
  <c r="M34" i="6"/>
  <c r="M32" i="6"/>
  <c r="M30" i="6"/>
  <c r="M28" i="6"/>
  <c r="M26" i="6"/>
  <c r="M24" i="6"/>
  <c r="M22" i="6"/>
  <c r="M20" i="6"/>
  <c r="M18" i="6"/>
  <c r="M16" i="6"/>
  <c r="M14" i="6"/>
  <c r="E38" i="6"/>
  <c r="E36" i="6"/>
  <c r="E34" i="6"/>
  <c r="E32" i="6"/>
  <c r="E30" i="6"/>
  <c r="E28" i="6"/>
  <c r="E26" i="6"/>
  <c r="E24" i="6"/>
  <c r="E22" i="6"/>
  <c r="E20" i="6"/>
  <c r="E18" i="6"/>
  <c r="E16" i="6"/>
  <c r="E14" i="6"/>
  <c r="M10" i="6"/>
  <c r="N10" i="6" s="1"/>
  <c r="M12" i="6"/>
  <c r="N12" i="6" s="1"/>
  <c r="M4" i="6"/>
  <c r="N4" i="6" s="1"/>
  <c r="M8" i="6"/>
  <c r="N8" i="6" s="1"/>
  <c r="M2" i="6"/>
  <c r="N2" i="6" s="1"/>
  <c r="M6" i="6"/>
  <c r="N6" i="6" s="1"/>
  <c r="G12" i="6"/>
  <c r="F12" i="6"/>
  <c r="E2" i="6"/>
  <c r="E4" i="6"/>
  <c r="E6" i="6"/>
  <c r="E8" i="6"/>
  <c r="E10" i="6"/>
  <c r="H10" i="9" l="1"/>
  <c r="P26" i="9"/>
  <c r="R26" i="9" s="1"/>
  <c r="P38" i="9"/>
  <c r="R38" i="9" s="1"/>
  <c r="P22" i="9"/>
  <c r="R22" i="9" s="1"/>
  <c r="P34" i="9"/>
  <c r="R34" i="9" s="1"/>
  <c r="H10" i="8"/>
  <c r="P10" i="8" s="1"/>
  <c r="R10" i="8" s="1"/>
  <c r="P36" i="8"/>
  <c r="R36" i="8" s="1"/>
  <c r="P32" i="8"/>
  <c r="R32" i="8" s="1"/>
  <c r="P24" i="9"/>
  <c r="R24" i="9" s="1"/>
  <c r="P16" i="9"/>
  <c r="R16" i="9" s="1"/>
  <c r="P4" i="10"/>
  <c r="R4" i="10" s="1"/>
  <c r="P2" i="10"/>
  <c r="R2" i="10" s="1"/>
  <c r="P8" i="10"/>
  <c r="R8" i="10" s="1"/>
  <c r="P8" i="9"/>
  <c r="R8" i="9" s="1"/>
  <c r="P2" i="9"/>
  <c r="R2" i="9" s="1"/>
  <c r="H10" i="10"/>
  <c r="O10" i="10"/>
  <c r="Q6" i="10"/>
  <c r="P6" i="10"/>
  <c r="R6" i="10" s="1"/>
  <c r="Q10" i="9"/>
  <c r="P10" i="9"/>
  <c r="R10" i="9" s="1"/>
  <c r="Q6" i="9"/>
  <c r="P6" i="9"/>
  <c r="R6" i="9" s="1"/>
  <c r="P4" i="9"/>
  <c r="R4" i="9" s="1"/>
  <c r="Q4" i="9"/>
  <c r="P4" i="8"/>
  <c r="R4" i="8" s="1"/>
  <c r="P2" i="8"/>
  <c r="R2" i="8" s="1"/>
  <c r="P38" i="8"/>
  <c r="R38" i="8" s="1"/>
  <c r="Q38" i="8"/>
  <c r="P30" i="8"/>
  <c r="R30" i="8" s="1"/>
  <c r="Q30" i="8"/>
  <c r="P22" i="8"/>
  <c r="R22" i="8" s="1"/>
  <c r="Q22" i="8"/>
  <c r="P14" i="8"/>
  <c r="R14" i="8" s="1"/>
  <c r="Q14" i="8"/>
  <c r="Q10" i="8"/>
  <c r="Q6" i="8"/>
  <c r="P6" i="8"/>
  <c r="R6" i="8" s="1"/>
  <c r="P34" i="8"/>
  <c r="R34" i="8" s="1"/>
  <c r="Q34" i="8"/>
  <c r="P26" i="8"/>
  <c r="R26" i="8" s="1"/>
  <c r="Q26" i="8"/>
  <c r="P18" i="8"/>
  <c r="R18" i="8" s="1"/>
  <c r="Q18" i="8"/>
  <c r="N14" i="6"/>
  <c r="N16" i="6"/>
  <c r="N18" i="6"/>
  <c r="N20" i="6"/>
  <c r="N22" i="6"/>
  <c r="N24" i="6"/>
  <c r="N26" i="6"/>
  <c r="N28" i="6"/>
  <c r="N30" i="6"/>
  <c r="N32" i="6"/>
  <c r="N34" i="6"/>
  <c r="N36" i="6"/>
  <c r="G14" i="6"/>
  <c r="F14" i="6"/>
  <c r="G16" i="6"/>
  <c r="F16" i="6"/>
  <c r="G18" i="6"/>
  <c r="F18" i="6"/>
  <c r="G20" i="6"/>
  <c r="F20" i="6"/>
  <c r="G22" i="6"/>
  <c r="F22" i="6"/>
  <c r="G24" i="6"/>
  <c r="F24" i="6"/>
  <c r="G26" i="6"/>
  <c r="F26" i="6"/>
  <c r="G28" i="6"/>
  <c r="F28" i="6"/>
  <c r="G30" i="6"/>
  <c r="F30" i="6"/>
  <c r="G32" i="6"/>
  <c r="F32" i="6"/>
  <c r="G34" i="6"/>
  <c r="F34" i="6"/>
  <c r="G36" i="6"/>
  <c r="F36" i="6"/>
  <c r="G38" i="6"/>
  <c r="F38" i="6"/>
  <c r="F10" i="6"/>
  <c r="G10" i="6"/>
  <c r="F6" i="6"/>
  <c r="G6" i="6"/>
  <c r="H12" i="6"/>
  <c r="O12" i="6"/>
  <c r="G8" i="6"/>
  <c r="F8" i="6"/>
  <c r="G4" i="6"/>
  <c r="F4" i="6"/>
  <c r="F2" i="6"/>
  <c r="G2" i="6"/>
  <c r="H14" i="6" l="1"/>
  <c r="H38" i="6"/>
  <c r="H36" i="6"/>
  <c r="H34" i="6"/>
  <c r="H32" i="6"/>
  <c r="H30" i="6"/>
  <c r="H28" i="6"/>
  <c r="H26" i="6"/>
  <c r="H24" i="6"/>
  <c r="H22" i="6"/>
  <c r="H20" i="6"/>
  <c r="H18" i="6"/>
  <c r="H16" i="6"/>
  <c r="Q10" i="10"/>
  <c r="P10" i="10"/>
  <c r="R10" i="10" s="1"/>
  <c r="O36" i="6"/>
  <c r="P36" i="6" s="1"/>
  <c r="O34" i="6"/>
  <c r="O32" i="6"/>
  <c r="O30" i="6"/>
  <c r="O28" i="6"/>
  <c r="P28" i="6" s="1"/>
  <c r="O26" i="6"/>
  <c r="O24" i="6"/>
  <c r="P24" i="6" s="1"/>
  <c r="O22" i="6"/>
  <c r="O20" i="6"/>
  <c r="P20" i="6" s="1"/>
  <c r="O18" i="6"/>
  <c r="P18" i="6" s="1"/>
  <c r="O16" i="6"/>
  <c r="P16" i="6" s="1"/>
  <c r="O14" i="6"/>
  <c r="O38" i="6"/>
  <c r="P38" i="6" s="1"/>
  <c r="P34" i="6"/>
  <c r="P32" i="6"/>
  <c r="P30" i="6"/>
  <c r="P26" i="6"/>
  <c r="P22" i="6"/>
  <c r="P14" i="6"/>
  <c r="R14" i="6" s="1"/>
  <c r="H4" i="6"/>
  <c r="O4" i="6"/>
  <c r="H8" i="6"/>
  <c r="O8" i="6"/>
  <c r="O2" i="6"/>
  <c r="H2" i="6"/>
  <c r="P12" i="6"/>
  <c r="H6" i="6"/>
  <c r="O6" i="6"/>
  <c r="H10" i="6"/>
  <c r="O10" i="6"/>
  <c r="R16" i="6" l="1"/>
  <c r="R20" i="6"/>
  <c r="R24" i="6"/>
  <c r="R28" i="6"/>
  <c r="R32" i="6"/>
  <c r="R18" i="6"/>
  <c r="R22" i="6"/>
  <c r="R26" i="6"/>
  <c r="R30" i="6"/>
  <c r="R34" i="6"/>
  <c r="Q12" i="6"/>
  <c r="Q36" i="6"/>
  <c r="Q38" i="6"/>
  <c r="Q14" i="6"/>
  <c r="Q16" i="6"/>
  <c r="Q18" i="6"/>
  <c r="Q20" i="6"/>
  <c r="Q22" i="6"/>
  <c r="Q24" i="6"/>
  <c r="Q26" i="6"/>
  <c r="Q28" i="6"/>
  <c r="Q30" i="6"/>
  <c r="Q32" i="6"/>
  <c r="Q34" i="6"/>
  <c r="R38" i="6"/>
  <c r="R36" i="6"/>
  <c r="P2" i="6"/>
  <c r="R2" i="6" s="1"/>
  <c r="Q2" i="6"/>
  <c r="P10" i="6"/>
  <c r="R10" i="6" s="1"/>
  <c r="Q10" i="6"/>
  <c r="P6" i="6"/>
  <c r="R6" i="6" s="1"/>
  <c r="Q6" i="6"/>
  <c r="R12" i="6"/>
  <c r="P8" i="6"/>
  <c r="R8" i="6" s="1"/>
  <c r="Q8" i="6"/>
  <c r="P4" i="6"/>
  <c r="R4" i="6" s="1"/>
  <c r="Q4" i="6"/>
</calcChain>
</file>

<file path=xl/comments1.xml><?xml version="1.0" encoding="utf-8"?>
<comments xmlns="http://schemas.openxmlformats.org/spreadsheetml/2006/main">
  <authors>
    <author/>
  </authors>
  <commentList>
    <comment ref="D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E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F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  <comment ref="L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M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N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E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F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  <comment ref="L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M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N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E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F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  <comment ref="L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M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N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E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F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  <comment ref="L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M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N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E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F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  <comment ref="L1" authorId="0">
      <text>
        <r>
          <rPr>
            <b/>
            <sz val="8"/>
            <color indexed="8"/>
            <rFont val="Tahoma"/>
            <family val="2"/>
          </rPr>
          <t>Ct value standard deviation</t>
        </r>
      </text>
    </comment>
    <comment ref="M1" authorId="0">
      <text>
        <r>
          <rPr>
            <b/>
            <sz val="8"/>
            <color indexed="8"/>
            <rFont val="Tahoma"/>
            <family val="2"/>
          </rPr>
          <t>calculated using the comparative Ct method, using amplification efficiencies indicated above, and setting highest relative expression level to 1</t>
        </r>
      </text>
    </comment>
    <comment ref="N1" authorId="0">
      <text>
        <r>
          <rPr>
            <b/>
            <sz val="8"/>
            <color indexed="8"/>
            <rFont val="Tahoma"/>
            <family val="2"/>
          </rPr>
          <t>quantity standard deviation (using error propagation rules)</t>
        </r>
      </text>
    </comment>
  </commentList>
</comments>
</file>

<file path=xl/sharedStrings.xml><?xml version="1.0" encoding="utf-8"?>
<sst xmlns="http://schemas.openxmlformats.org/spreadsheetml/2006/main" count="290" uniqueCount="37">
  <si>
    <t>Housekeep</t>
  </si>
  <si>
    <t>Ct</t>
  </si>
  <si>
    <t>Moyennne Ct</t>
  </si>
  <si>
    <t>ES Ct</t>
  </si>
  <si>
    <t>Quantity</t>
  </si>
  <si>
    <t>SD Q</t>
  </si>
  <si>
    <t>NF</t>
  </si>
  <si>
    <t>SD NF</t>
  </si>
  <si>
    <t>Expression Levels</t>
  </si>
  <si>
    <t>SD XL</t>
  </si>
  <si>
    <t>Rescaled XL</t>
  </si>
  <si>
    <t>Rescaled XL ES</t>
  </si>
  <si>
    <t>Minimum Ct</t>
  </si>
  <si>
    <t>0h</t>
  </si>
  <si>
    <t>EXP1</t>
  </si>
  <si>
    <t>4h C</t>
  </si>
  <si>
    <t>8h C</t>
  </si>
  <si>
    <t>12h C</t>
  </si>
  <si>
    <t>24h C</t>
  </si>
  <si>
    <t>48h C</t>
  </si>
  <si>
    <t>72h C</t>
  </si>
  <si>
    <t>XTH1</t>
  </si>
  <si>
    <t>4h F</t>
  </si>
  <si>
    <t>8h F</t>
  </si>
  <si>
    <t>12h F</t>
  </si>
  <si>
    <t>24h F</t>
  </si>
  <si>
    <t>48h F</t>
  </si>
  <si>
    <t>72h F</t>
  </si>
  <si>
    <t>4h F+Ag</t>
  </si>
  <si>
    <t>8h F+Ag</t>
  </si>
  <si>
    <t>12h F+Ag</t>
  </si>
  <si>
    <t>24h F+Ag</t>
  </si>
  <si>
    <t>48h F+Ag</t>
  </si>
  <si>
    <t>72h F+Ag</t>
  </si>
  <si>
    <t>TAPG1</t>
  </si>
  <si>
    <t>Cel7</t>
  </si>
  <si>
    <t>EXP2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</si>
</sst>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8"/>
      <color indexed="8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1" fillId="0" borderId="0" xfId="1"/>
    <xf numFmtId="164" fontId="1" fillId="0" borderId="0" xfId="1" applyNumberFormat="1"/>
    <xf numFmtId="164" fontId="0" fillId="2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4" fillId="0" borderId="0" xfId="2" applyFont="1"/>
    <xf numFmtId="164" fontId="0" fillId="0" borderId="2" xfId="1" applyNumberFormat="1" applyFon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5" fillId="0" borderId="0" xfId="2"/>
    <xf numFmtId="164" fontId="4" fillId="0" borderId="0" xfId="0" applyNumberFormat="1" applyFont="1"/>
    <xf numFmtId="0" fontId="4" fillId="0" borderId="2" xfId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164" fontId="1" fillId="0" borderId="1" xfId="1" applyNumberFormat="1" applyBorder="1" applyAlignment="1">
      <alignment horizontal="center"/>
    </xf>
    <xf numFmtId="0" fontId="4" fillId="4" borderId="0" xfId="2" applyFont="1" applyFill="1"/>
    <xf numFmtId="0" fontId="5" fillId="4" borderId="0" xfId="2" applyFill="1"/>
    <xf numFmtId="0" fontId="4" fillId="5" borderId="0" xfId="2" applyFont="1" applyFill="1"/>
    <xf numFmtId="0" fontId="5" fillId="5" borderId="0" xfId="2" applyFill="1"/>
    <xf numFmtId="0" fontId="4" fillId="6" borderId="0" xfId="2" applyFont="1" applyFill="1"/>
    <xf numFmtId="0" fontId="5" fillId="6" borderId="0" xfId="2" applyFill="1"/>
    <xf numFmtId="164" fontId="0" fillId="0" borderId="0" xfId="0" applyNumberFormat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66FF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C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opLeftCell="H25" workbookViewId="0">
      <selection activeCell="Q38" sqref="Q38:R38"/>
    </sheetView>
  </sheetViews>
  <sheetFormatPr baseColWidth="10" defaultColWidth="10.7109375" defaultRowHeight="15" x14ac:dyDescent="0.25"/>
  <cols>
    <col min="1" max="1" width="10.7109375" style="1"/>
    <col min="2" max="2" width="10.7109375" style="2"/>
    <col min="3" max="8" width="10.7109375" style="1" customWidth="1"/>
    <col min="9" max="9" width="10.7109375" style="1"/>
    <col min="10" max="10" width="12.42578125" style="2" customWidth="1"/>
    <col min="11" max="16" width="10.7109375" style="1" hidden="1" customWidth="1"/>
    <col min="17" max="16384" width="10.7109375" style="1"/>
  </cols>
  <sheetData>
    <row r="1" spans="1:18" x14ac:dyDescent="0.2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14</v>
      </c>
      <c r="J1" s="4" t="s">
        <v>1</v>
      </c>
      <c r="K1" s="5" t="s">
        <v>2</v>
      </c>
      <c r="L1" s="8" t="s">
        <v>3</v>
      </c>
      <c r="M1" s="4" t="s">
        <v>4</v>
      </c>
      <c r="N1" s="9" t="s">
        <v>5</v>
      </c>
      <c r="O1" s="4" t="s">
        <v>8</v>
      </c>
      <c r="P1" s="9" t="s">
        <v>9</v>
      </c>
      <c r="Q1" s="4" t="s">
        <v>10</v>
      </c>
      <c r="R1" s="4" t="s">
        <v>11</v>
      </c>
    </row>
    <row r="2" spans="1:18" x14ac:dyDescent="0.25">
      <c r="A2" s="10" t="s">
        <v>13</v>
      </c>
      <c r="B2" s="30">
        <v>19.225025177001953</v>
      </c>
      <c r="C2" s="11">
        <f>AVERAGE(B2:B3)</f>
        <v>19.466691970825195</v>
      </c>
      <c r="D2" s="11">
        <f>STDEV(B2:B3)/COUNT(B2:B3)^(1/2)</f>
        <v>0.24166679382324219</v>
      </c>
      <c r="E2" s="6">
        <f>$A$3^($C$45-C2)</f>
        <v>0.23951288932291626</v>
      </c>
      <c r="F2" s="12">
        <f>D2*E2*LN($A$3)</f>
        <v>4.012096139621036E-2</v>
      </c>
      <c r="G2" s="11">
        <f>GEOMEAN(E2)</f>
        <v>0.23951288932291626</v>
      </c>
      <c r="H2" s="11">
        <f>G2*((F2/(2*E2))^2)^0.5</f>
        <v>2.006048069810518E-2</v>
      </c>
      <c r="I2" s="10" t="s">
        <v>13</v>
      </c>
      <c r="J2" s="30">
        <v>22.482906341552734</v>
      </c>
      <c r="K2" s="11">
        <f>AVERAGE(J2:J3)</f>
        <v>22.732729911804199</v>
      </c>
      <c r="L2" s="11">
        <f>STDEV(J2:J3)/COUNT(J2:J3)^(1/2)</f>
        <v>0.24982357025146482</v>
      </c>
      <c r="M2" s="11">
        <f>$I$3^($K$45-K2)</f>
        <v>0.13657566296009088</v>
      </c>
      <c r="N2" s="12">
        <f>L2*M2*LN($I$3)</f>
        <v>2.3650056847167512E-2</v>
      </c>
      <c r="O2" s="11">
        <f>M2/G2</f>
        <v>0.57022260199097985</v>
      </c>
      <c r="P2" s="12">
        <f>O2*((H2/G2)^2+(N2/M2)^2)^0.5</f>
        <v>0.1096858418717115</v>
      </c>
      <c r="Q2" s="11">
        <f>O2/$O$2</f>
        <v>1</v>
      </c>
      <c r="R2" s="11">
        <f>P2/$O$2</f>
        <v>0.19235618070685767</v>
      </c>
    </row>
    <row r="3" spans="1:18" x14ac:dyDescent="0.25">
      <c r="A3" s="10">
        <v>2</v>
      </c>
      <c r="B3" s="30">
        <v>19.708358764648438</v>
      </c>
      <c r="C3" s="11"/>
      <c r="D3" s="11"/>
      <c r="E3" s="6"/>
      <c r="F3" s="12"/>
      <c r="G3" s="11"/>
      <c r="H3" s="11"/>
      <c r="I3" s="10">
        <v>2</v>
      </c>
      <c r="J3" s="30">
        <v>22.982553482055664</v>
      </c>
      <c r="K3" s="13"/>
      <c r="L3" s="14"/>
      <c r="M3" s="13"/>
      <c r="N3" s="15"/>
      <c r="O3" s="13"/>
      <c r="P3" s="15"/>
      <c r="Q3" s="11"/>
      <c r="R3" s="11"/>
    </row>
    <row r="4" spans="1:18" x14ac:dyDescent="0.25">
      <c r="A4" s="26" t="s">
        <v>15</v>
      </c>
      <c r="B4" s="30">
        <v>18.944904327392578</v>
      </c>
      <c r="C4" s="11">
        <f>AVERAGE(B4:B5)</f>
        <v>18.419907569885254</v>
      </c>
      <c r="D4" s="11">
        <f>STDEV(B4:B5)/COUNT(B4:B5)^(1/2)</f>
        <v>0.52499675750732422</v>
      </c>
      <c r="E4" s="6">
        <f>$A$3^($C$45-C4)</f>
        <v>0.49481447245969573</v>
      </c>
      <c r="F4" s="12">
        <f>D4*E4*LN($A$3)</f>
        <v>0.18006299754726265</v>
      </c>
      <c r="G4" s="11">
        <f>GEOMEAN(E4)</f>
        <v>0.49481447245969573</v>
      </c>
      <c r="H4" s="11">
        <f>G4*((F4/(2*E4))^2)^0.5</f>
        <v>9.0031498773631327E-2</v>
      </c>
      <c r="I4" s="26" t="s">
        <v>15</v>
      </c>
      <c r="J4" s="30">
        <v>22.743064880371094</v>
      </c>
      <c r="K4" s="13">
        <f>AVERAGE(J4:J5)</f>
        <v>22.347247123718262</v>
      </c>
      <c r="L4" s="13">
        <f>STDEV(J4:J5)/COUNT(J4:J5)^(1/2)</f>
        <v>0.39581775665283198</v>
      </c>
      <c r="M4" s="13">
        <f>$I$3^($K$45-K4)</f>
        <v>0.17840835931044971</v>
      </c>
      <c r="N4" s="15">
        <f>L4*M4*LN($I$3)</f>
        <v>4.8948110687939646E-2</v>
      </c>
      <c r="O4" s="13">
        <f>M4/G4</f>
        <v>0.3605560654351751</v>
      </c>
      <c r="P4" s="15">
        <f>O4*((H4/G4)^2+(N4/M4)^2)^0.5</f>
        <v>0.11869864654296088</v>
      </c>
      <c r="Q4" s="11">
        <f>O4/$O$2</f>
        <v>0.63230756581072634</v>
      </c>
      <c r="R4" s="11">
        <f>P4/$O$2</f>
        <v>0.20816194610405592</v>
      </c>
    </row>
    <row r="5" spans="1:18" x14ac:dyDescent="0.25">
      <c r="A5" s="26"/>
      <c r="B5" s="30">
        <v>17.89491081237793</v>
      </c>
      <c r="C5" s="11"/>
      <c r="D5" s="11"/>
      <c r="E5" s="6"/>
      <c r="F5" s="12"/>
      <c r="G5" s="11"/>
      <c r="H5" s="11"/>
      <c r="I5" s="26"/>
      <c r="J5" s="30">
        <v>21.95142936706543</v>
      </c>
      <c r="K5" s="13"/>
      <c r="L5" s="14"/>
      <c r="M5" s="13"/>
      <c r="N5" s="15"/>
      <c r="O5" s="13"/>
      <c r="P5" s="15"/>
      <c r="Q5" s="11"/>
      <c r="R5" s="11"/>
    </row>
    <row r="6" spans="1:18" x14ac:dyDescent="0.25">
      <c r="A6" s="26" t="s">
        <v>16</v>
      </c>
      <c r="B6" s="30">
        <v>18.466682434082031</v>
      </c>
      <c r="C6" s="11">
        <f>AVERAGE(B6:B7)</f>
        <v>18.341568946838379</v>
      </c>
      <c r="D6" s="11">
        <f>STDEV(B6:B7)/COUNT(B6:B7)^(1/2)</f>
        <v>0.12511348724365234</v>
      </c>
      <c r="E6" s="6">
        <f>$A$3^($C$45-C6)</f>
        <v>0.52242586306167649</v>
      </c>
      <c r="F6" s="12">
        <f>D6*E6*LN($A$3)</f>
        <v>4.5305847529389077E-2</v>
      </c>
      <c r="G6" s="11">
        <f>GEOMEAN(E6)</f>
        <v>0.52242586306167649</v>
      </c>
      <c r="H6" s="11">
        <f>G6*((F6/(2*E6))^2)^0.5</f>
        <v>2.2652923764694539E-2</v>
      </c>
      <c r="I6" s="26" t="s">
        <v>16</v>
      </c>
      <c r="J6" s="30">
        <v>21.158449172973633</v>
      </c>
      <c r="K6" s="13">
        <f>AVERAGE(J6:J7)</f>
        <v>20.959638595581055</v>
      </c>
      <c r="L6" s="13">
        <f>STDEV(J6:J7)/COUNT(J6:J7)^(1/2)</f>
        <v>0.1988105773925781</v>
      </c>
      <c r="M6" s="13">
        <f>$I$3^($K$45-K6)</f>
        <v>0.46679585238668719</v>
      </c>
      <c r="N6" s="15">
        <f>L6*M6*LN($I$3)</f>
        <v>6.4326798323416826E-2</v>
      </c>
      <c r="O6" s="13">
        <f>M6/G6</f>
        <v>0.89351597114857662</v>
      </c>
      <c r="P6" s="15">
        <f>O6*((H6/G6)^2+(N6/M6)^2)^0.5</f>
        <v>0.12908258366629347</v>
      </c>
      <c r="Q6" s="11">
        <f>O6/$O$2</f>
        <v>1.5669599346444545</v>
      </c>
      <c r="R6" s="11">
        <f>P6/$O$2</f>
        <v>0.22637226798024287</v>
      </c>
    </row>
    <row r="7" spans="1:18" x14ac:dyDescent="0.25">
      <c r="A7" s="26"/>
      <c r="B7" s="30">
        <v>18.216455459594727</v>
      </c>
      <c r="C7" s="11"/>
      <c r="D7" s="11"/>
      <c r="E7" s="6"/>
      <c r="F7" s="12"/>
      <c r="G7" s="11"/>
      <c r="H7" s="11"/>
      <c r="I7" s="26"/>
      <c r="J7" s="30">
        <v>20.760828018188477</v>
      </c>
      <c r="K7" s="13"/>
      <c r="L7" s="14"/>
      <c r="M7" s="13"/>
      <c r="N7" s="15"/>
      <c r="O7" s="13"/>
      <c r="P7" s="15"/>
      <c r="Q7" s="11"/>
      <c r="R7" s="11"/>
    </row>
    <row r="8" spans="1:18" x14ac:dyDescent="0.25">
      <c r="A8" s="26" t="s">
        <v>17</v>
      </c>
      <c r="B8" s="30">
        <v>19.546026229858398</v>
      </c>
      <c r="C8" s="11">
        <f>AVERAGE(B8:B9)</f>
        <v>19.146811485290527</v>
      </c>
      <c r="D8" s="11">
        <f>STDEV(B8:B9)/COUNT(B8:B9)^(1/2)</f>
        <v>0.39921474456787109</v>
      </c>
      <c r="E8" s="6">
        <f>$A$3^($C$45-C8)</f>
        <v>0.29896648885441857</v>
      </c>
      <c r="F8" s="12">
        <f>D8*E8*LN($A$3)</f>
        <v>8.2728384793523291E-2</v>
      </c>
      <c r="G8" s="11">
        <f>GEOMEAN(E8)</f>
        <v>0.29896648885441857</v>
      </c>
      <c r="H8" s="11">
        <f>G8*((F8/(2*E8))^2)^0.5</f>
        <v>4.1364192396761645E-2</v>
      </c>
      <c r="I8" s="26" t="s">
        <v>17</v>
      </c>
      <c r="J8" s="30">
        <v>23.197465896606445</v>
      </c>
      <c r="K8" s="13">
        <f>AVERAGE(J8:J9)</f>
        <v>23.164318084716797</v>
      </c>
      <c r="L8" s="13">
        <f>STDEV(J8:J9)/COUNT(J8:J9)^(1/2)</f>
        <v>3.3147811889648431E-2</v>
      </c>
      <c r="M8" s="13">
        <f>$I$3^($K$45-K8)</f>
        <v>0.10126335952778347</v>
      </c>
      <c r="N8" s="15">
        <f>L8*M8*LN($I$3)</f>
        <v>2.3266585784286679E-3</v>
      </c>
      <c r="O8" s="13">
        <f>M8/G8</f>
        <v>0.33871140513374914</v>
      </c>
      <c r="P8" s="15">
        <f>O8*((H8/G8)^2+(N8/M8)^2)^0.5</f>
        <v>4.750498384598955E-2</v>
      </c>
      <c r="Q8" s="11">
        <f>O8/$O$2</f>
        <v>0.5939985611778803</v>
      </c>
      <c r="R8" s="11">
        <f>P8/$O$2</f>
        <v>8.3309542063260786E-2</v>
      </c>
    </row>
    <row r="9" spans="1:18" x14ac:dyDescent="0.25">
      <c r="A9" s="26"/>
      <c r="B9" s="30">
        <v>18.747596740722656</v>
      </c>
      <c r="C9" s="11"/>
      <c r="D9" s="11"/>
      <c r="E9" s="6"/>
      <c r="F9" s="12"/>
      <c r="G9" s="11"/>
      <c r="H9" s="11"/>
      <c r="I9" s="26"/>
      <c r="J9" s="30">
        <v>23.131170272827148</v>
      </c>
      <c r="K9" s="13"/>
      <c r="L9" s="14"/>
      <c r="M9" s="13"/>
      <c r="N9" s="15"/>
      <c r="O9" s="13"/>
      <c r="P9" s="15"/>
      <c r="Q9" s="11"/>
      <c r="R9" s="11"/>
    </row>
    <row r="10" spans="1:18" x14ac:dyDescent="0.25">
      <c r="A10" s="26" t="s">
        <v>18</v>
      </c>
      <c r="B10" s="30">
        <v>20.12315559387207</v>
      </c>
      <c r="C10" s="11">
        <f>AVERAGE(B10:B11)</f>
        <v>19.704206466674805</v>
      </c>
      <c r="D10" s="11">
        <f>STDEV(B10:B11)/COUNT(B10:B11)^(1/2)</f>
        <v>0.41894912719726563</v>
      </c>
      <c r="E10" s="6">
        <f>$A$3^($C$45-C10)</f>
        <v>0.20315611642278925</v>
      </c>
      <c r="F10" s="12">
        <f>D10*E10*LN($A$3)</f>
        <v>5.8995196661706877E-2</v>
      </c>
      <c r="G10" s="11">
        <f>GEOMEAN(E10)</f>
        <v>0.20315611642278925</v>
      </c>
      <c r="H10" s="11">
        <f>G10*((F10/(2*E10))^2)^0.5</f>
        <v>2.9497598330853438E-2</v>
      </c>
      <c r="I10" s="26" t="s">
        <v>18</v>
      </c>
      <c r="J10" s="30">
        <v>23.308820724487305</v>
      </c>
      <c r="K10" s="13">
        <f>AVERAGE(J10:J11)</f>
        <v>23.297958374023438</v>
      </c>
      <c r="L10" s="13">
        <f>STDEV(J10:J11)/COUNT(J10:J11)^(1/2)</f>
        <v>1.0862350463867188E-2</v>
      </c>
      <c r="M10" s="13">
        <f>$I$3^($K$45-K10)</f>
        <v>9.230444084304755E-2</v>
      </c>
      <c r="N10" s="15">
        <f>L10*M10*LN($I$3)</f>
        <v>6.949792973507885E-4</v>
      </c>
      <c r="O10" s="13">
        <f>M10/G10</f>
        <v>0.4543522610510643</v>
      </c>
      <c r="P10" s="15">
        <f>O10*((H10/G10)^2+(N10/M10)^2)^0.5</f>
        <v>6.605908692387169E-2</v>
      </c>
      <c r="Q10" s="11">
        <f>O10/$O$2</f>
        <v>0.7967980565215329</v>
      </c>
      <c r="R10" s="11">
        <f>P10/$O$2</f>
        <v>0.11584789289870459</v>
      </c>
    </row>
    <row r="11" spans="1:18" x14ac:dyDescent="0.25">
      <c r="A11" s="26"/>
      <c r="B11" s="30">
        <v>19.285257339477539</v>
      </c>
      <c r="C11" s="11"/>
      <c r="D11" s="11"/>
      <c r="E11" s="6"/>
      <c r="F11" s="12"/>
      <c r="G11" s="11"/>
      <c r="H11" s="11"/>
      <c r="I11" s="26"/>
      <c r="J11" s="30">
        <v>23.28709602355957</v>
      </c>
      <c r="K11" s="13"/>
      <c r="L11" s="16"/>
      <c r="M11" s="13"/>
      <c r="N11" s="15"/>
      <c r="O11" s="13"/>
      <c r="P11" s="15"/>
      <c r="Q11" s="11"/>
      <c r="R11" s="11"/>
    </row>
    <row r="12" spans="1:18" x14ac:dyDescent="0.25">
      <c r="A12" s="26" t="s">
        <v>19</v>
      </c>
      <c r="B12" s="30">
        <v>19.545764923095703</v>
      </c>
      <c r="C12" s="11">
        <f>AVERAGE(B12:B13)</f>
        <v>18.746830940246582</v>
      </c>
      <c r="D12" s="11">
        <f>STDEV(B12:B13)/COUNT(B12:B13)^(1/2)</f>
        <v>0.79893398284912109</v>
      </c>
      <c r="E12" s="6">
        <f>$A$3^($C$45-C12)</f>
        <v>0.39448332739750447</v>
      </c>
      <c r="F12" s="12">
        <f>D12*E12*LN($A$3)</f>
        <v>0.21845651852456788</v>
      </c>
      <c r="G12" s="11">
        <f>GEOMEAN(E12)</f>
        <v>0.39448332739750447</v>
      </c>
      <c r="H12" s="11">
        <f>G12*((F12/(2*E12))^2)^0.5</f>
        <v>0.10922825926228392</v>
      </c>
      <c r="I12" s="26" t="s">
        <v>19</v>
      </c>
      <c r="J12" s="30">
        <v>22.068769454956055</v>
      </c>
      <c r="K12" s="13">
        <f>AVERAGE(J12:J13)</f>
        <v>22.441835403442383</v>
      </c>
      <c r="L12" s="13">
        <f>STDEV(J12:J13)/COUNT(J12:J13)^(1/2)</f>
        <v>0.37306594848632813</v>
      </c>
      <c r="M12" s="13">
        <f>$I$3^($K$45-K12)</f>
        <v>0.1670864723259981</v>
      </c>
      <c r="N12" s="15">
        <f>L12*M12*LN($I$3)</f>
        <v>4.3206825774575207E-2</v>
      </c>
      <c r="O12" s="13">
        <f>M12/G12</f>
        <v>0.4235577544640613</v>
      </c>
      <c r="P12" s="15">
        <f>O12*((H12/G12)^2+(N12/M12)^2)^0.5</f>
        <v>0.16046989425993055</v>
      </c>
      <c r="Q12" s="11">
        <f>O12/$O$2</f>
        <v>0.74279369668121542</v>
      </c>
      <c r="R12" s="11">
        <f>P12/$O$2</f>
        <v>0.28141622885454998</v>
      </c>
    </row>
    <row r="13" spans="1:18" x14ac:dyDescent="0.25">
      <c r="A13" s="27"/>
      <c r="B13" s="30">
        <v>17.947896957397461</v>
      </c>
      <c r="C13" s="11"/>
      <c r="D13" s="11"/>
      <c r="E13" s="6"/>
      <c r="F13" s="12"/>
      <c r="G13" s="11"/>
      <c r="H13" s="11"/>
      <c r="I13" s="27"/>
      <c r="J13" s="30">
        <v>22.814901351928711</v>
      </c>
      <c r="K13" s="13"/>
      <c r="L13" s="13"/>
      <c r="M13" s="13"/>
      <c r="N13" s="15"/>
      <c r="O13" s="13"/>
      <c r="P13" s="15"/>
      <c r="Q13" s="11"/>
      <c r="R13" s="11"/>
    </row>
    <row r="14" spans="1:18" x14ac:dyDescent="0.25">
      <c r="A14" s="26" t="s">
        <v>20</v>
      </c>
      <c r="B14" s="30">
        <v>19.190750122070313</v>
      </c>
      <c r="C14" s="11">
        <f t="shared" ref="C14:C38" si="0">AVERAGE(B14:B15)</f>
        <v>18.540834426879883</v>
      </c>
      <c r="D14" s="11">
        <f t="shared" ref="D14:D38" si="1">STDEV(B14:B15)/COUNT(B14:B15)^(1/2)</f>
        <v>0.64991569519042969</v>
      </c>
      <c r="E14" s="6">
        <f t="shared" ref="E14:E38" si="2">$A$3^($C$45-C14)</f>
        <v>0.45502973989472939</v>
      </c>
      <c r="F14" s="12">
        <f t="shared" ref="F14:F38" si="3">D14*E14*LN($A$3)</f>
        <v>0.20498508787676928</v>
      </c>
      <c r="G14" s="11">
        <f t="shared" ref="G14:G38" si="4">GEOMEAN(E14)</f>
        <v>0.45502973989472939</v>
      </c>
      <c r="H14" s="11">
        <f t="shared" ref="H14:H38" si="5">G14*((F14/(2*E14))^2)^0.5</f>
        <v>0.10249254393838464</v>
      </c>
      <c r="I14" s="26" t="s">
        <v>20</v>
      </c>
      <c r="J14" s="30">
        <v>23.30218505859375</v>
      </c>
      <c r="K14" s="13">
        <f t="shared" ref="K14:K38" si="6">AVERAGE(J14:J15)</f>
        <v>23.613163948059082</v>
      </c>
      <c r="L14" s="13">
        <f t="shared" ref="L14:L38" si="7">STDEV(J14:J15)/COUNT(J14:J15)^(1/2)</f>
        <v>0.31097888946533198</v>
      </c>
      <c r="M14" s="13">
        <f t="shared" ref="M14:M38" si="8">$I$3^($K$45-K14)</f>
        <v>7.4188444129811071E-2</v>
      </c>
      <c r="N14" s="15">
        <f t="shared" ref="N14:N38" si="9">L14*M14*LN($I$3)</f>
        <v>1.5991626305468899E-2</v>
      </c>
      <c r="O14" s="13">
        <f t="shared" ref="O14:O38" si="10">M14/G14</f>
        <v>0.16304086881656238</v>
      </c>
      <c r="P14" s="15">
        <f t="shared" ref="P14:P38" si="11">O14*((H14/G14)^2+(N14/M14)^2)^0.5</f>
        <v>5.0830661005848057E-2</v>
      </c>
      <c r="Q14" s="11">
        <f t="shared" ref="Q14:Q38" si="12">O14/$O$2</f>
        <v>0.28592494974294524</v>
      </c>
      <c r="R14" s="11">
        <f t="shared" ref="R14:R38" si="13">P14/$O$2</f>
        <v>8.9141785731341683E-2</v>
      </c>
    </row>
    <row r="15" spans="1:18" x14ac:dyDescent="0.25">
      <c r="A15" s="10"/>
      <c r="B15" s="30">
        <v>17.890918731689453</v>
      </c>
      <c r="C15" s="11"/>
      <c r="D15" s="11"/>
      <c r="E15" s="6"/>
      <c r="F15" s="12"/>
      <c r="G15" s="11"/>
      <c r="H15" s="11"/>
      <c r="I15" s="10"/>
      <c r="J15" s="30">
        <v>23.924142837524414</v>
      </c>
      <c r="K15" s="13"/>
      <c r="L15" s="13"/>
      <c r="M15" s="13"/>
      <c r="N15" s="15"/>
      <c r="O15" s="13"/>
      <c r="P15" s="15"/>
      <c r="Q15" s="11"/>
      <c r="R15" s="11"/>
    </row>
    <row r="16" spans="1:18" x14ac:dyDescent="0.25">
      <c r="A16" s="24" t="s">
        <v>22</v>
      </c>
      <c r="B16" s="30">
        <v>20.793262481689453</v>
      </c>
      <c r="C16" s="11">
        <f t="shared" si="0"/>
        <v>20.267937660217285</v>
      </c>
      <c r="D16" s="11">
        <f t="shared" si="1"/>
        <v>0.52532482147216797</v>
      </c>
      <c r="E16" s="6">
        <f t="shared" si="2"/>
        <v>0.13744530312316572</v>
      </c>
      <c r="F16" s="12">
        <f t="shared" si="3"/>
        <v>5.0047603463636049E-2</v>
      </c>
      <c r="G16" s="11">
        <f t="shared" si="4"/>
        <v>0.13744530312316572</v>
      </c>
      <c r="H16" s="11">
        <f t="shared" si="5"/>
        <v>2.5023801731818025E-2</v>
      </c>
      <c r="I16" s="24" t="s">
        <v>22</v>
      </c>
      <c r="J16" s="30">
        <v>21.846487045288086</v>
      </c>
      <c r="K16" s="13">
        <f t="shared" si="6"/>
        <v>22.334845542907715</v>
      </c>
      <c r="L16" s="13">
        <f t="shared" si="7"/>
        <v>0.48835849761962885</v>
      </c>
      <c r="M16" s="13">
        <f t="shared" si="8"/>
        <v>0.17994858963260654</v>
      </c>
      <c r="N16" s="15">
        <f t="shared" si="9"/>
        <v>6.0913374199720746E-2</v>
      </c>
      <c r="O16" s="13">
        <f t="shared" si="10"/>
        <v>1.3092378243827898</v>
      </c>
      <c r="P16" s="15">
        <f t="shared" si="11"/>
        <v>0.50321823539944033</v>
      </c>
      <c r="Q16" s="11">
        <f t="shared" si="12"/>
        <v>2.2960118027792595</v>
      </c>
      <c r="R16" s="11">
        <f t="shared" si="13"/>
        <v>0.88249436911552059</v>
      </c>
    </row>
    <row r="17" spans="1:18" x14ac:dyDescent="0.25">
      <c r="A17" s="24"/>
      <c r="B17" s="30">
        <v>19.742612838745117</v>
      </c>
      <c r="C17" s="11"/>
      <c r="D17" s="11"/>
      <c r="E17" s="6"/>
      <c r="F17" s="12"/>
      <c r="G17" s="11"/>
      <c r="H17" s="11"/>
      <c r="I17" s="24"/>
      <c r="J17" s="30">
        <v>22.823204040527344</v>
      </c>
      <c r="K17" s="13"/>
      <c r="L17" s="13"/>
      <c r="M17" s="13"/>
      <c r="N17" s="15"/>
      <c r="O17" s="13"/>
      <c r="P17" s="15"/>
      <c r="Q17" s="11"/>
      <c r="R17" s="11"/>
    </row>
    <row r="18" spans="1:18" x14ac:dyDescent="0.25">
      <c r="A18" s="24" t="s">
        <v>23</v>
      </c>
      <c r="B18" s="30">
        <v>19.485324859619141</v>
      </c>
      <c r="C18" s="11">
        <f t="shared" si="0"/>
        <v>19.047099113464355</v>
      </c>
      <c r="D18" s="11">
        <f t="shared" si="1"/>
        <v>0.4382257461547851</v>
      </c>
      <c r="E18" s="6">
        <f t="shared" si="2"/>
        <v>0.32036047273713114</v>
      </c>
      <c r="F18" s="12">
        <f t="shared" si="3"/>
        <v>9.7311076301491273E-2</v>
      </c>
      <c r="G18" s="11">
        <f t="shared" si="4"/>
        <v>0.32036047273713114</v>
      </c>
      <c r="H18" s="11">
        <f t="shared" si="5"/>
        <v>4.8655538150745643E-2</v>
      </c>
      <c r="I18" s="24" t="s">
        <v>23</v>
      </c>
      <c r="J18" s="30">
        <v>22.386039733886719</v>
      </c>
      <c r="K18" s="13">
        <f t="shared" si="6"/>
        <v>22.30036449432373</v>
      </c>
      <c r="L18" s="13">
        <f t="shared" si="7"/>
        <v>8.5675239562988281E-2</v>
      </c>
      <c r="M18" s="13">
        <f t="shared" si="8"/>
        <v>0.18430124842953496</v>
      </c>
      <c r="N18" s="15">
        <f t="shared" si="9"/>
        <v>1.0944831141326078E-2</v>
      </c>
      <c r="O18" s="13">
        <f t="shared" si="10"/>
        <v>0.57529334644465224</v>
      </c>
      <c r="P18" s="15">
        <f t="shared" si="11"/>
        <v>9.3815881272867496E-2</v>
      </c>
      <c r="Q18" s="11">
        <f t="shared" si="12"/>
        <v>1.0088925700874842</v>
      </c>
      <c r="R18" s="11">
        <f t="shared" si="13"/>
        <v>0.16452501346895321</v>
      </c>
    </row>
    <row r="19" spans="1:18" x14ac:dyDescent="0.25">
      <c r="A19" s="24"/>
      <c r="B19" s="30">
        <v>18.60887336730957</v>
      </c>
      <c r="C19" s="11"/>
      <c r="D19" s="11"/>
      <c r="E19" s="6"/>
      <c r="F19" s="12"/>
      <c r="G19" s="11"/>
      <c r="H19" s="11"/>
      <c r="I19" s="24"/>
      <c r="J19" s="30">
        <v>22.214689254760742</v>
      </c>
      <c r="K19" s="13"/>
      <c r="L19" s="13"/>
      <c r="M19" s="13"/>
      <c r="N19" s="15"/>
      <c r="O19" s="13"/>
      <c r="P19" s="15"/>
      <c r="Q19" s="11"/>
      <c r="R19" s="11"/>
    </row>
    <row r="20" spans="1:18" x14ac:dyDescent="0.25">
      <c r="A20" s="24" t="s">
        <v>24</v>
      </c>
      <c r="B20" s="30">
        <v>19.676050186157227</v>
      </c>
      <c r="C20" s="11">
        <f t="shared" si="0"/>
        <v>19.59295654296875</v>
      </c>
      <c r="D20" s="11">
        <f t="shared" si="1"/>
        <v>8.3093643188476563E-2</v>
      </c>
      <c r="E20" s="6">
        <f t="shared" si="2"/>
        <v>0.2194418552018374</v>
      </c>
      <c r="F20" s="12">
        <f t="shared" si="3"/>
        <v>1.2639000412397071E-2</v>
      </c>
      <c r="G20" s="11">
        <f t="shared" si="4"/>
        <v>0.2194418552018374</v>
      </c>
      <c r="H20" s="11">
        <f t="shared" si="5"/>
        <v>6.3195002061985353E-3</v>
      </c>
      <c r="I20" s="24" t="s">
        <v>24</v>
      </c>
      <c r="J20" s="30">
        <v>24.295095443725586</v>
      </c>
      <c r="K20" s="13">
        <f t="shared" si="6"/>
        <v>24.362453460693359</v>
      </c>
      <c r="L20" s="13">
        <f t="shared" si="7"/>
        <v>6.7358016967773424E-2</v>
      </c>
      <c r="M20" s="13">
        <f t="shared" si="8"/>
        <v>4.4134442445028899E-2</v>
      </c>
      <c r="N20" s="15">
        <f t="shared" si="9"/>
        <v>2.0605938461143412E-3</v>
      </c>
      <c r="O20" s="13">
        <f t="shared" si="10"/>
        <v>0.20112135127747205</v>
      </c>
      <c r="P20" s="15">
        <f t="shared" si="11"/>
        <v>1.1032735210010396E-2</v>
      </c>
      <c r="Q20" s="11">
        <f t="shared" si="12"/>
        <v>0.35270673343224218</v>
      </c>
      <c r="R20" s="11">
        <f t="shared" si="13"/>
        <v>1.9348119789514971E-2</v>
      </c>
    </row>
    <row r="21" spans="1:18" x14ac:dyDescent="0.25">
      <c r="A21" s="24"/>
      <c r="B21" s="30">
        <v>19.509862899780273</v>
      </c>
      <c r="C21" s="11"/>
      <c r="D21" s="11"/>
      <c r="E21" s="6"/>
      <c r="F21" s="12"/>
      <c r="G21" s="11"/>
      <c r="H21" s="11"/>
      <c r="I21" s="24"/>
      <c r="J21" s="30">
        <v>24.429811477661133</v>
      </c>
      <c r="K21" s="13"/>
      <c r="L21" s="13"/>
      <c r="M21" s="13"/>
      <c r="N21" s="15"/>
      <c r="O21" s="13"/>
      <c r="P21" s="15"/>
      <c r="Q21" s="11"/>
      <c r="R21" s="11"/>
    </row>
    <row r="22" spans="1:18" x14ac:dyDescent="0.25">
      <c r="A22" s="24" t="s">
        <v>25</v>
      </c>
      <c r="B22" s="30">
        <v>18.165496826171875</v>
      </c>
      <c r="C22" s="11">
        <f t="shared" si="0"/>
        <v>18.018168449401855</v>
      </c>
      <c r="D22" s="11">
        <f t="shared" si="1"/>
        <v>0.14732837677001953</v>
      </c>
      <c r="E22" s="6">
        <f t="shared" si="2"/>
        <v>0.65369914840316823</v>
      </c>
      <c r="F22" s="12">
        <f t="shared" si="3"/>
        <v>6.6755919789423621E-2</v>
      </c>
      <c r="G22" s="11">
        <f t="shared" si="4"/>
        <v>0.65369914840316823</v>
      </c>
      <c r="H22" s="11">
        <f t="shared" si="5"/>
        <v>3.337795989471181E-2</v>
      </c>
      <c r="I22" s="24" t="s">
        <v>25</v>
      </c>
      <c r="J22" s="30">
        <v>23.254800796508789</v>
      </c>
      <c r="K22" s="13">
        <f t="shared" si="6"/>
        <v>22.951942443847656</v>
      </c>
      <c r="L22" s="13">
        <f t="shared" si="7"/>
        <v>0.30285835266113281</v>
      </c>
      <c r="M22" s="13">
        <f t="shared" si="8"/>
        <v>0.11732316484527575</v>
      </c>
      <c r="N22" s="15">
        <f t="shared" si="9"/>
        <v>2.4629113864657329E-2</v>
      </c>
      <c r="O22" s="13">
        <f t="shared" si="10"/>
        <v>0.17947578045935714</v>
      </c>
      <c r="P22" s="15">
        <f t="shared" si="11"/>
        <v>3.8775000094585878E-2</v>
      </c>
      <c r="Q22" s="11">
        <f t="shared" si="12"/>
        <v>0.31474687224375614</v>
      </c>
      <c r="R22" s="11">
        <f t="shared" si="13"/>
        <v>6.7999760022138242E-2</v>
      </c>
    </row>
    <row r="23" spans="1:18" x14ac:dyDescent="0.25">
      <c r="A23" s="24"/>
      <c r="B23" s="30">
        <v>17.870840072631836</v>
      </c>
      <c r="C23" s="11"/>
      <c r="D23" s="11"/>
      <c r="E23" s="6"/>
      <c r="F23" s="12"/>
      <c r="G23" s="11"/>
      <c r="H23" s="11"/>
      <c r="I23" s="24"/>
      <c r="J23" s="30">
        <v>22.649084091186523</v>
      </c>
      <c r="K23" s="13"/>
      <c r="L23" s="13"/>
      <c r="M23" s="13"/>
      <c r="N23" s="15"/>
      <c r="O23" s="13"/>
      <c r="P23" s="15"/>
      <c r="Q23" s="11"/>
      <c r="R23" s="11"/>
    </row>
    <row r="24" spans="1:18" x14ac:dyDescent="0.25">
      <c r="A24" s="24" t="s">
        <v>26</v>
      </c>
      <c r="B24" s="30">
        <v>17.307441711425781</v>
      </c>
      <c r="C24" s="11">
        <f t="shared" si="0"/>
        <v>17.477898597717285</v>
      </c>
      <c r="D24" s="11">
        <f t="shared" si="1"/>
        <v>0.17045688629150391</v>
      </c>
      <c r="E24" s="6">
        <f t="shared" si="2"/>
        <v>0.95063839374235815</v>
      </c>
      <c r="F24" s="12">
        <f t="shared" si="3"/>
        <v>0.11231955194538625</v>
      </c>
      <c r="G24" s="11">
        <f t="shared" si="4"/>
        <v>0.95063839374235815</v>
      </c>
      <c r="H24" s="11">
        <f t="shared" si="5"/>
        <v>5.6159775972693123E-2</v>
      </c>
      <c r="I24" s="24" t="s">
        <v>26</v>
      </c>
      <c r="J24" s="30">
        <v>21.363286972045898</v>
      </c>
      <c r="K24" s="13">
        <f t="shared" si="6"/>
        <v>21.40065860748291</v>
      </c>
      <c r="L24" s="13">
        <f t="shared" si="7"/>
        <v>3.7371635437011712E-2</v>
      </c>
      <c r="M24" s="13">
        <f t="shared" si="8"/>
        <v>0.34384818502097197</v>
      </c>
      <c r="N24" s="15">
        <f t="shared" si="9"/>
        <v>8.907058423354576E-3</v>
      </c>
      <c r="O24" s="13">
        <f t="shared" si="10"/>
        <v>0.36170239628903694</v>
      </c>
      <c r="P24" s="15">
        <f t="shared" si="11"/>
        <v>2.333184047533881E-2</v>
      </c>
      <c r="Q24" s="11">
        <f t="shared" si="12"/>
        <v>0.63431788748134998</v>
      </c>
      <c r="R24" s="11">
        <f t="shared" si="13"/>
        <v>4.0917074128373268E-2</v>
      </c>
    </row>
    <row r="25" spans="1:18" x14ac:dyDescent="0.25">
      <c r="A25" s="25"/>
      <c r="B25" s="30">
        <v>17.648355484008789</v>
      </c>
      <c r="C25" s="11"/>
      <c r="D25" s="11"/>
      <c r="E25" s="6"/>
      <c r="F25" s="12"/>
      <c r="G25" s="11"/>
      <c r="H25" s="11"/>
      <c r="I25" s="25"/>
      <c r="J25" s="30">
        <v>21.438030242919922</v>
      </c>
      <c r="K25" s="13"/>
      <c r="L25" s="13"/>
      <c r="M25" s="13"/>
      <c r="N25" s="15"/>
      <c r="O25" s="13"/>
      <c r="P25" s="15"/>
      <c r="Q25" s="11"/>
      <c r="R25" s="11"/>
    </row>
    <row r="26" spans="1:18" x14ac:dyDescent="0.25">
      <c r="A26" s="24" t="s">
        <v>27</v>
      </c>
      <c r="B26" s="30">
        <v>18.725399017333984</v>
      </c>
      <c r="C26" s="11">
        <f t="shared" si="0"/>
        <v>18.409619331359863</v>
      </c>
      <c r="D26" s="11">
        <f t="shared" si="1"/>
        <v>0.31577968597412109</v>
      </c>
      <c r="E26" s="6">
        <f t="shared" si="2"/>
        <v>0.49835573669638045</v>
      </c>
      <c r="F26" s="12">
        <f t="shared" si="3"/>
        <v>0.10908100019558933</v>
      </c>
      <c r="G26" s="11">
        <f t="shared" si="4"/>
        <v>0.49835573669638045</v>
      </c>
      <c r="H26" s="11">
        <f t="shared" si="5"/>
        <v>5.4540500097794667E-2</v>
      </c>
      <c r="I26" s="24" t="s">
        <v>27</v>
      </c>
      <c r="J26" s="30">
        <v>22.080533981323242</v>
      </c>
      <c r="K26" s="13">
        <f t="shared" si="6"/>
        <v>22.254550933837891</v>
      </c>
      <c r="L26" s="13">
        <f t="shared" si="7"/>
        <v>0.17401695251464844</v>
      </c>
      <c r="M26" s="13">
        <f t="shared" si="8"/>
        <v>0.19024775165627633</v>
      </c>
      <c r="N26" s="15">
        <f t="shared" si="9"/>
        <v>2.2947562047201133E-2</v>
      </c>
      <c r="O26" s="13">
        <f t="shared" si="10"/>
        <v>0.38175090130884431</v>
      </c>
      <c r="P26" s="15">
        <f t="shared" si="11"/>
        <v>6.21754219206734E-2</v>
      </c>
      <c r="Q26" s="11">
        <f t="shared" si="12"/>
        <v>0.66947697263477313</v>
      </c>
      <c r="R26" s="11">
        <f t="shared" si="13"/>
        <v>0.10903710534023506</v>
      </c>
    </row>
    <row r="27" spans="1:18" x14ac:dyDescent="0.25">
      <c r="A27" s="10"/>
      <c r="B27" s="30">
        <v>18.093839645385742</v>
      </c>
      <c r="C27" s="11"/>
      <c r="D27" s="11"/>
      <c r="E27" s="6"/>
      <c r="F27" s="12"/>
      <c r="G27" s="11"/>
      <c r="H27" s="11"/>
      <c r="I27" s="10"/>
      <c r="J27" s="30">
        <v>22.428567886352539</v>
      </c>
      <c r="K27" s="13"/>
      <c r="L27" s="13"/>
      <c r="M27" s="13"/>
      <c r="N27" s="15"/>
      <c r="O27" s="13"/>
      <c r="P27" s="15"/>
      <c r="Q27" s="11"/>
      <c r="R27" s="11"/>
    </row>
    <row r="28" spans="1:18" x14ac:dyDescent="0.25">
      <c r="A28" s="28" t="s">
        <v>28</v>
      </c>
      <c r="B28" s="30">
        <v>15.801450729370117</v>
      </c>
      <c r="C28" s="11">
        <f t="shared" si="0"/>
        <v>17.404867172241211</v>
      </c>
      <c r="D28" s="11">
        <f t="shared" si="1"/>
        <v>1.6034164428710935</v>
      </c>
      <c r="E28" s="6">
        <f t="shared" si="2"/>
        <v>1</v>
      </c>
      <c r="F28" s="12">
        <f t="shared" si="3"/>
        <v>1.1114035866395551</v>
      </c>
      <c r="G28" s="11">
        <f t="shared" si="4"/>
        <v>1</v>
      </c>
      <c r="H28" s="11">
        <f t="shared" si="5"/>
        <v>0.55570179331977754</v>
      </c>
      <c r="I28" s="28" t="s">
        <v>28</v>
      </c>
      <c r="J28" s="30">
        <v>21.616493225097656</v>
      </c>
      <c r="K28" s="13">
        <f t="shared" si="6"/>
        <v>21.765164375305176</v>
      </c>
      <c r="L28" s="13">
        <f t="shared" si="7"/>
        <v>0.14867115020751953</v>
      </c>
      <c r="M28" s="13">
        <f t="shared" si="8"/>
        <v>0.26707889244689564</v>
      </c>
      <c r="N28" s="15">
        <f t="shared" si="9"/>
        <v>2.7522743900030087E-2</v>
      </c>
      <c r="O28" s="13">
        <f t="shared" si="10"/>
        <v>0.26707889244689564</v>
      </c>
      <c r="P28" s="15">
        <f t="shared" si="11"/>
        <v>0.15094659863563858</v>
      </c>
      <c r="Q28" s="11">
        <f t="shared" si="12"/>
        <v>0.4683765454304466</v>
      </c>
      <c r="R28" s="11">
        <f t="shared" si="13"/>
        <v>0.26471521491536099</v>
      </c>
    </row>
    <row r="29" spans="1:18" x14ac:dyDescent="0.25">
      <c r="A29" s="28"/>
      <c r="B29" s="30">
        <v>19.008283615112305</v>
      </c>
      <c r="C29" s="11"/>
      <c r="D29" s="11"/>
      <c r="E29" s="6"/>
      <c r="F29" s="12"/>
      <c r="G29" s="11"/>
      <c r="H29" s="11"/>
      <c r="I29" s="28"/>
      <c r="J29" s="30">
        <v>21.913835525512695</v>
      </c>
      <c r="K29" s="13"/>
      <c r="L29" s="13"/>
      <c r="M29" s="13"/>
      <c r="N29" s="15"/>
      <c r="O29" s="13"/>
      <c r="P29" s="15"/>
      <c r="Q29" s="11"/>
      <c r="R29" s="11"/>
    </row>
    <row r="30" spans="1:18" x14ac:dyDescent="0.25">
      <c r="A30" s="28" t="s">
        <v>29</v>
      </c>
      <c r="B30" s="30">
        <v>19.741033554077148</v>
      </c>
      <c r="C30" s="11">
        <f t="shared" si="0"/>
        <v>19.17487621307373</v>
      </c>
      <c r="D30" s="11">
        <f t="shared" si="1"/>
        <v>0.56615734100341797</v>
      </c>
      <c r="E30" s="6">
        <f t="shared" si="2"/>
        <v>0.29320689988376969</v>
      </c>
      <c r="F30" s="12">
        <f t="shared" si="3"/>
        <v>0.11506329064509944</v>
      </c>
      <c r="G30" s="11">
        <f t="shared" si="4"/>
        <v>0.29320689988376969</v>
      </c>
      <c r="H30" s="11">
        <f t="shared" si="5"/>
        <v>5.7531645322549722E-2</v>
      </c>
      <c r="I30" s="28" t="s">
        <v>29</v>
      </c>
      <c r="J30" s="30">
        <v>23.249652862548828</v>
      </c>
      <c r="K30" s="13">
        <f t="shared" si="6"/>
        <v>22.619726181030273</v>
      </c>
      <c r="L30" s="13">
        <f t="shared" si="7"/>
        <v>0.62992668151855469</v>
      </c>
      <c r="M30" s="13">
        <f t="shared" si="8"/>
        <v>0.14770351475454851</v>
      </c>
      <c r="N30" s="15">
        <f t="shared" si="9"/>
        <v>6.4492066764593944E-2</v>
      </c>
      <c r="O30" s="13">
        <f t="shared" si="10"/>
        <v>0.50375183808123125</v>
      </c>
      <c r="P30" s="15">
        <f t="shared" si="11"/>
        <v>0.24114291454525769</v>
      </c>
      <c r="Q30" s="11">
        <f t="shared" si="12"/>
        <v>0.88343014872146353</v>
      </c>
      <c r="R30" s="11">
        <f t="shared" si="13"/>
        <v>0.42289259265291668</v>
      </c>
    </row>
    <row r="31" spans="1:18" x14ac:dyDescent="0.25">
      <c r="A31" s="28"/>
      <c r="B31" s="30">
        <v>18.608718872070312</v>
      </c>
      <c r="C31" s="11"/>
      <c r="D31" s="11"/>
      <c r="E31" s="6"/>
      <c r="F31" s="12"/>
      <c r="G31" s="11"/>
      <c r="H31" s="11"/>
      <c r="I31" s="28"/>
      <c r="J31" s="30">
        <v>21.989799499511719</v>
      </c>
      <c r="K31" s="13"/>
      <c r="L31" s="13"/>
      <c r="M31" s="13"/>
      <c r="N31" s="15"/>
      <c r="O31" s="13"/>
      <c r="P31" s="15"/>
      <c r="Q31" s="11"/>
      <c r="R31" s="11"/>
    </row>
    <row r="32" spans="1:18" x14ac:dyDescent="0.25">
      <c r="A32" s="28" t="s">
        <v>30</v>
      </c>
      <c r="B32" s="30">
        <v>18.978908538818359</v>
      </c>
      <c r="C32" s="11">
        <f t="shared" si="0"/>
        <v>18.913592338562012</v>
      </c>
      <c r="D32" s="11">
        <f t="shared" si="1"/>
        <v>6.5316200256347642E-2</v>
      </c>
      <c r="E32" s="6">
        <f t="shared" si="2"/>
        <v>0.35142161455977738</v>
      </c>
      <c r="F32" s="12">
        <f t="shared" si="3"/>
        <v>1.591017082643597E-2</v>
      </c>
      <c r="G32" s="11">
        <f t="shared" si="4"/>
        <v>0.35142161455977738</v>
      </c>
      <c r="H32" s="11">
        <f t="shared" si="5"/>
        <v>7.9550854132179848E-3</v>
      </c>
      <c r="I32" s="28" t="s">
        <v>30</v>
      </c>
      <c r="J32" s="30">
        <v>22.796886444091797</v>
      </c>
      <c r="K32" s="13">
        <f t="shared" si="6"/>
        <v>22.147710800170898</v>
      </c>
      <c r="L32" s="13">
        <f t="shared" si="7"/>
        <v>0.64917564392089833</v>
      </c>
      <c r="M32" s="13">
        <f t="shared" si="8"/>
        <v>0.20487153337872072</v>
      </c>
      <c r="N32" s="15">
        <f t="shared" si="9"/>
        <v>9.2186918116972272E-2</v>
      </c>
      <c r="O32" s="13">
        <f t="shared" si="10"/>
        <v>0.58297931854692941</v>
      </c>
      <c r="P32" s="15">
        <f t="shared" si="11"/>
        <v>0.26265742854384277</v>
      </c>
      <c r="Q32" s="11">
        <f t="shared" si="12"/>
        <v>1.0223714677590969</v>
      </c>
      <c r="R32" s="11">
        <f t="shared" si="13"/>
        <v>0.46062261935383203</v>
      </c>
    </row>
    <row r="33" spans="1:18" x14ac:dyDescent="0.25">
      <c r="A33" s="28"/>
      <c r="B33" s="30">
        <v>18.848276138305664</v>
      </c>
      <c r="C33" s="11"/>
      <c r="D33" s="11"/>
      <c r="E33" s="6"/>
      <c r="F33" s="12"/>
      <c r="G33" s="11"/>
      <c r="H33" s="11"/>
      <c r="I33" s="28"/>
      <c r="J33" s="30">
        <v>21.49853515625</v>
      </c>
      <c r="K33" s="13"/>
      <c r="L33" s="13"/>
      <c r="M33" s="13"/>
      <c r="N33" s="15"/>
      <c r="O33" s="13"/>
      <c r="P33" s="15"/>
      <c r="Q33" s="11"/>
      <c r="R33" s="11"/>
    </row>
    <row r="34" spans="1:18" x14ac:dyDescent="0.25">
      <c r="A34" s="28" t="s">
        <v>31</v>
      </c>
      <c r="B34" s="30">
        <v>18.09248161315918</v>
      </c>
      <c r="C34" s="11">
        <f t="shared" si="0"/>
        <v>17.966473579406738</v>
      </c>
      <c r="D34" s="11">
        <f t="shared" si="1"/>
        <v>0.12600803375244141</v>
      </c>
      <c r="E34" s="6">
        <f t="shared" si="2"/>
        <v>0.6775473104721228</v>
      </c>
      <c r="F34" s="12">
        <f t="shared" si="3"/>
        <v>5.9178413973225902E-2</v>
      </c>
      <c r="G34" s="11">
        <f t="shared" si="4"/>
        <v>0.6775473104721228</v>
      </c>
      <c r="H34" s="11">
        <f t="shared" si="5"/>
        <v>2.9589206986612951E-2</v>
      </c>
      <c r="I34" s="28" t="s">
        <v>31</v>
      </c>
      <c r="J34" s="30">
        <v>21.821826934814453</v>
      </c>
      <c r="K34" s="13">
        <f t="shared" si="6"/>
        <v>22.320528030395508</v>
      </c>
      <c r="L34" s="13">
        <f t="shared" si="7"/>
        <v>0.49870109558105463</v>
      </c>
      <c r="M34" s="13">
        <f t="shared" si="8"/>
        <v>0.18174331607757296</v>
      </c>
      <c r="N34" s="15">
        <f t="shared" si="9"/>
        <v>6.2823804250807899E-2</v>
      </c>
      <c r="O34" s="13">
        <f t="shared" si="10"/>
        <v>0.26823708583675454</v>
      </c>
      <c r="P34" s="15">
        <f t="shared" si="11"/>
        <v>9.3459421937429052E-2</v>
      </c>
      <c r="Q34" s="11">
        <f t="shared" si="12"/>
        <v>0.47040767044340642</v>
      </c>
      <c r="R34" s="11">
        <f t="shared" si="13"/>
        <v>0.16389989034301283</v>
      </c>
    </row>
    <row r="35" spans="1:18" x14ac:dyDescent="0.25">
      <c r="A35" s="28"/>
      <c r="B35" s="30">
        <v>17.840465545654297</v>
      </c>
      <c r="C35" s="11"/>
      <c r="D35" s="11"/>
      <c r="E35" s="6"/>
      <c r="F35" s="12"/>
      <c r="G35" s="11"/>
      <c r="H35" s="11"/>
      <c r="I35" s="28"/>
      <c r="J35" s="30">
        <v>22.819229125976563</v>
      </c>
      <c r="K35" s="13"/>
      <c r="L35" s="13"/>
      <c r="M35" s="13"/>
      <c r="N35" s="15"/>
      <c r="O35" s="13"/>
      <c r="P35" s="15"/>
      <c r="Q35" s="11"/>
      <c r="R35" s="11"/>
    </row>
    <row r="36" spans="1:18" x14ac:dyDescent="0.25">
      <c r="A36" s="28" t="s">
        <v>32</v>
      </c>
      <c r="B36" s="30">
        <v>18.522560119628906</v>
      </c>
      <c r="C36" s="11">
        <f t="shared" si="0"/>
        <v>18.437507629394531</v>
      </c>
      <c r="D36" s="11">
        <f t="shared" si="1"/>
        <v>8.5052490234375E-2</v>
      </c>
      <c r="E36" s="6">
        <f t="shared" si="2"/>
        <v>0.48881468852226101</v>
      </c>
      <c r="F36" s="12">
        <f t="shared" si="3"/>
        <v>2.8817529237738924E-2</v>
      </c>
      <c r="G36" s="11">
        <f t="shared" si="4"/>
        <v>0.48881468852226101</v>
      </c>
      <c r="H36" s="11">
        <f t="shared" si="5"/>
        <v>1.4408764618869462E-2</v>
      </c>
      <c r="I36" s="28" t="s">
        <v>32</v>
      </c>
      <c r="J36" s="30">
        <v>24.051763534545898</v>
      </c>
      <c r="K36" s="13">
        <f t="shared" si="6"/>
        <v>23.873747825622559</v>
      </c>
      <c r="L36" s="13">
        <f t="shared" si="7"/>
        <v>0.17801570892333984</v>
      </c>
      <c r="M36" s="13">
        <f t="shared" si="8"/>
        <v>6.1928804983730941E-2</v>
      </c>
      <c r="N36" s="15">
        <f t="shared" si="9"/>
        <v>7.6414625471791621E-3</v>
      </c>
      <c r="O36" s="13">
        <f t="shared" si="10"/>
        <v>0.12669178410114543</v>
      </c>
      <c r="P36" s="15">
        <f t="shared" si="11"/>
        <v>1.6072514743979454E-2</v>
      </c>
      <c r="Q36" s="11">
        <f t="shared" si="12"/>
        <v>0.22217952017122872</v>
      </c>
      <c r="R36" s="11">
        <f t="shared" si="13"/>
        <v>2.8186386663490583E-2</v>
      </c>
    </row>
    <row r="37" spans="1:18" x14ac:dyDescent="0.25">
      <c r="A37" s="29"/>
      <c r="B37" s="30">
        <v>18.352455139160156</v>
      </c>
      <c r="C37" s="11"/>
      <c r="D37" s="11"/>
      <c r="E37" s="6"/>
      <c r="F37" s="12"/>
      <c r="G37" s="11"/>
      <c r="H37" s="11"/>
      <c r="I37" s="29"/>
      <c r="J37" s="30">
        <v>23.695732116699219</v>
      </c>
      <c r="K37" s="13"/>
      <c r="L37" s="13"/>
      <c r="M37" s="13"/>
      <c r="N37" s="15"/>
      <c r="O37" s="13"/>
      <c r="P37" s="15"/>
      <c r="Q37" s="11"/>
      <c r="R37" s="11"/>
    </row>
    <row r="38" spans="1:18" x14ac:dyDescent="0.25">
      <c r="A38" s="28" t="s">
        <v>33</v>
      </c>
      <c r="B38" s="30">
        <v>18.011228561401367</v>
      </c>
      <c r="C38" s="11">
        <f t="shared" si="0"/>
        <v>17.539603233337402</v>
      </c>
      <c r="D38" s="11">
        <f t="shared" si="1"/>
        <v>0.47162532806396484</v>
      </c>
      <c r="E38" s="6">
        <f t="shared" si="2"/>
        <v>0.91083645451947792</v>
      </c>
      <c r="F38" s="12">
        <f t="shared" si="3"/>
        <v>0.29775768925543106</v>
      </c>
      <c r="G38" s="11">
        <f t="shared" si="4"/>
        <v>0.91083645451947792</v>
      </c>
      <c r="H38" s="11">
        <f t="shared" si="5"/>
        <v>0.14887884462771553</v>
      </c>
      <c r="I38" s="28" t="s">
        <v>33</v>
      </c>
      <c r="J38" s="30">
        <v>19.930809020996094</v>
      </c>
      <c r="K38" s="13">
        <f t="shared" si="6"/>
        <v>19.860502243041992</v>
      </c>
      <c r="L38" s="13">
        <f t="shared" si="7"/>
        <v>7.0306777954101563E-2</v>
      </c>
      <c r="M38" s="13">
        <f t="shared" si="8"/>
        <v>1</v>
      </c>
      <c r="N38" s="15">
        <f t="shared" si="9"/>
        <v>4.873294491313962E-2</v>
      </c>
      <c r="O38" s="13">
        <f t="shared" si="10"/>
        <v>1.097891937721752</v>
      </c>
      <c r="P38" s="15">
        <f t="shared" si="11"/>
        <v>0.18725976826288976</v>
      </c>
      <c r="Q38" s="11">
        <f t="shared" si="12"/>
        <v>1.9253742904759836</v>
      </c>
      <c r="R38" s="11">
        <f t="shared" si="13"/>
        <v>0.32839766015772898</v>
      </c>
    </row>
    <row r="39" spans="1:18" x14ac:dyDescent="0.25">
      <c r="A39" s="10"/>
      <c r="B39" s="30">
        <v>17.067977905273438</v>
      </c>
      <c r="C39" s="11"/>
      <c r="D39" s="11"/>
      <c r="E39" s="6"/>
      <c r="F39" s="12"/>
      <c r="G39" s="11"/>
      <c r="H39" s="11"/>
      <c r="I39" s="10"/>
      <c r="J39" s="30">
        <v>19.790195465087891</v>
      </c>
      <c r="K39" s="13"/>
      <c r="L39" s="13"/>
      <c r="M39" s="13"/>
      <c r="N39" s="15"/>
      <c r="O39" s="13"/>
      <c r="P39" s="15"/>
      <c r="Q39" s="13"/>
      <c r="R39" s="13"/>
    </row>
    <row r="40" spans="1:18" x14ac:dyDescent="0.25">
      <c r="A40" s="10"/>
      <c r="B40" s="18"/>
      <c r="C40" s="13"/>
      <c r="D40" s="13"/>
      <c r="E40" s="14"/>
      <c r="F40" s="15"/>
      <c r="G40" s="13"/>
      <c r="H40" s="13"/>
      <c r="I40" s="10"/>
      <c r="J40" s="30"/>
      <c r="K40" s="13"/>
      <c r="L40" s="13"/>
      <c r="M40" s="13"/>
      <c r="N40" s="15"/>
      <c r="O40" s="13"/>
      <c r="P40" s="15"/>
      <c r="Q40" s="13"/>
      <c r="R40" s="13"/>
    </row>
    <row r="41" spans="1:18" x14ac:dyDescent="0.25">
      <c r="A41" s="10"/>
      <c r="B41" s="18"/>
      <c r="C41" s="13"/>
      <c r="D41" s="13"/>
      <c r="E41" s="14"/>
      <c r="F41" s="15"/>
      <c r="G41" s="13"/>
      <c r="H41" s="13"/>
      <c r="I41" s="10"/>
      <c r="J41" s="30"/>
      <c r="K41" s="13"/>
      <c r="L41" s="13"/>
      <c r="M41" s="13"/>
      <c r="N41" s="15"/>
      <c r="O41" s="13"/>
      <c r="P41" s="15"/>
      <c r="Q41" s="13"/>
      <c r="R41" s="13"/>
    </row>
    <row r="42" spans="1:18" x14ac:dyDescent="0.25">
      <c r="A42" s="10"/>
      <c r="B42" s="18"/>
      <c r="C42" s="13"/>
      <c r="D42" s="13"/>
      <c r="E42" s="14"/>
      <c r="F42" s="15"/>
      <c r="G42" s="13"/>
      <c r="H42" s="13"/>
      <c r="I42" s="10"/>
      <c r="J42" s="30"/>
      <c r="K42" s="13"/>
      <c r="L42" s="13"/>
      <c r="M42" s="13"/>
      <c r="N42" s="15"/>
      <c r="O42" s="13"/>
      <c r="P42" s="15"/>
      <c r="Q42" s="13"/>
      <c r="R42" s="13"/>
    </row>
    <row r="43" spans="1:18" x14ac:dyDescent="0.25">
      <c r="A43" s="17"/>
      <c r="B43" s="18"/>
      <c r="C43" s="13"/>
      <c r="D43" s="13"/>
      <c r="E43" s="14"/>
      <c r="F43" s="15"/>
      <c r="G43" s="13"/>
      <c r="H43" s="13"/>
      <c r="J43" s="30"/>
      <c r="K43" s="13"/>
      <c r="L43" s="13"/>
      <c r="M43" s="13"/>
      <c r="N43" s="15"/>
      <c r="O43" s="13"/>
      <c r="P43" s="15"/>
      <c r="Q43" s="13"/>
      <c r="R43" s="13"/>
    </row>
    <row r="44" spans="1:18" x14ac:dyDescent="0.25">
      <c r="A44" s="19"/>
      <c r="B44" s="20"/>
      <c r="C44" s="14"/>
      <c r="D44" s="14"/>
      <c r="E44" s="14"/>
      <c r="F44" s="15"/>
      <c r="G44" s="13"/>
      <c r="H44" s="13"/>
      <c r="I44" s="19"/>
      <c r="J44" s="20"/>
      <c r="K44" s="13"/>
      <c r="L44" s="14"/>
      <c r="M44" s="13"/>
      <c r="N44" s="15"/>
      <c r="O44" s="13"/>
      <c r="P44" s="15"/>
      <c r="Q44" s="13"/>
      <c r="R44" s="13"/>
    </row>
    <row r="45" spans="1:18" x14ac:dyDescent="0.25">
      <c r="A45" s="21"/>
      <c r="B45" s="22" t="s">
        <v>12</v>
      </c>
      <c r="C45" s="14">
        <f>MIN(C2:C39)</f>
        <v>17.404867172241211</v>
      </c>
      <c r="D45" s="14"/>
      <c r="E45" s="14"/>
      <c r="F45" s="15"/>
      <c r="G45" s="13"/>
      <c r="H45" s="13"/>
      <c r="I45" s="21"/>
      <c r="J45" s="22" t="s">
        <v>12</v>
      </c>
      <c r="K45" s="23">
        <f>MIN(K2:K39)</f>
        <v>19.860502243041992</v>
      </c>
      <c r="L45" s="14"/>
      <c r="M45" s="13"/>
      <c r="N45" s="15"/>
      <c r="O45" s="13"/>
      <c r="P45" s="15"/>
      <c r="Q45" s="13"/>
      <c r="R45" s="13"/>
    </row>
    <row r="46" spans="1:18" x14ac:dyDescent="0.25">
      <c r="C46" s="14"/>
      <c r="D46" s="14"/>
      <c r="E46" s="14"/>
      <c r="F46" s="15"/>
      <c r="G46" s="13"/>
      <c r="H46" s="13"/>
      <c r="I46" s="19"/>
      <c r="J46" s="13"/>
      <c r="K46" s="13"/>
      <c r="L46" s="14"/>
      <c r="M46" s="13"/>
      <c r="N46" s="15"/>
      <c r="O46" s="13"/>
      <c r="P46" s="15"/>
      <c r="Q46" s="13"/>
      <c r="R46" s="13"/>
    </row>
    <row r="48" spans="1:18" x14ac:dyDescent="0.25">
      <c r="C48" s="17"/>
    </row>
    <row r="49" spans="3:5" x14ac:dyDescent="0.25">
      <c r="C49" s="17"/>
      <c r="D49" s="13"/>
      <c r="E49" s="13"/>
    </row>
    <row r="50" spans="3:5" x14ac:dyDescent="0.25">
      <c r="C50" s="17"/>
      <c r="D50" s="13"/>
      <c r="E50" s="13"/>
    </row>
    <row r="51" spans="3:5" x14ac:dyDescent="0.25">
      <c r="C51" s="17"/>
      <c r="D51" s="13"/>
      <c r="E51" s="13"/>
    </row>
    <row r="52" spans="3:5" x14ac:dyDescent="0.25">
      <c r="C52" s="17"/>
      <c r="D52" s="13"/>
      <c r="E52" s="13"/>
    </row>
    <row r="53" spans="3:5" x14ac:dyDescent="0.25">
      <c r="C53" s="17"/>
      <c r="D53" s="13"/>
      <c r="E53" s="13"/>
    </row>
    <row r="54" spans="3:5" x14ac:dyDescent="0.25">
      <c r="C54" s="17"/>
      <c r="D54" s="13"/>
      <c r="E54" s="13"/>
    </row>
    <row r="55" spans="3:5" x14ac:dyDescent="0.25">
      <c r="C55" s="17"/>
      <c r="D55" s="13"/>
      <c r="E55" s="13"/>
    </row>
    <row r="56" spans="3:5" x14ac:dyDescent="0.25">
      <c r="C56" s="17"/>
      <c r="D56" s="13"/>
      <c r="E56" s="13"/>
    </row>
    <row r="57" spans="3:5" x14ac:dyDescent="0.25">
      <c r="C57" s="17"/>
      <c r="D57" s="13"/>
      <c r="E57" s="13"/>
    </row>
    <row r="59" spans="3:5" x14ac:dyDescent="0.25">
      <c r="D59" s="13"/>
      <c r="E59" s="13"/>
    </row>
    <row r="61" spans="3:5" x14ac:dyDescent="0.25">
      <c r="D61" s="13"/>
      <c r="E61" s="13"/>
    </row>
    <row r="63" spans="3:5" x14ac:dyDescent="0.25">
      <c r="D63" s="13"/>
      <c r="E63" s="13"/>
    </row>
    <row r="65" spans="4:5" x14ac:dyDescent="0.25">
      <c r="D65" s="13"/>
      <c r="E65" s="13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opLeftCell="H25" workbookViewId="0">
      <selection activeCell="Q38" sqref="Q38:R38"/>
    </sheetView>
  </sheetViews>
  <sheetFormatPr baseColWidth="10" defaultColWidth="10.7109375" defaultRowHeight="15" x14ac:dyDescent="0.25"/>
  <cols>
    <col min="1" max="1" width="10.7109375" style="1"/>
    <col min="2" max="2" width="10.7109375" style="2"/>
    <col min="3" max="9" width="10.7109375" style="1"/>
    <col min="10" max="10" width="12.42578125" style="2" hidden="1" customWidth="1"/>
    <col min="11" max="16" width="10.7109375" style="1" hidden="1" customWidth="1"/>
    <col min="17" max="16384" width="10.7109375" style="1"/>
  </cols>
  <sheetData>
    <row r="1" spans="1:18" x14ac:dyDescent="0.2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21</v>
      </c>
      <c r="J1" s="4" t="s">
        <v>1</v>
      </c>
      <c r="K1" s="5" t="s">
        <v>2</v>
      </c>
      <c r="L1" s="8" t="s">
        <v>3</v>
      </c>
      <c r="M1" s="4" t="s">
        <v>4</v>
      </c>
      <c r="N1" s="9" t="s">
        <v>5</v>
      </c>
      <c r="O1" s="4" t="s">
        <v>8</v>
      </c>
      <c r="P1" s="9" t="s">
        <v>9</v>
      </c>
      <c r="Q1" s="4" t="s">
        <v>10</v>
      </c>
      <c r="R1" s="4" t="s">
        <v>11</v>
      </c>
    </row>
    <row r="2" spans="1:18" x14ac:dyDescent="0.25">
      <c r="A2" s="10" t="s">
        <v>13</v>
      </c>
      <c r="B2" s="30">
        <v>19.225025177001953</v>
      </c>
      <c r="C2" s="11">
        <f>AVERAGE(B2:B3)</f>
        <v>19.466691970825195</v>
      </c>
      <c r="D2" s="11">
        <f>STDEV(B2:B3)/COUNT(B2:B3)^(1/2)</f>
        <v>0.24166679382324219</v>
      </c>
      <c r="E2" s="6">
        <f>$A$3^($C$45-C2)</f>
        <v>0.23951288932291626</v>
      </c>
      <c r="F2" s="12">
        <f>D2*E2*LN($A$3)</f>
        <v>4.012096139621036E-2</v>
      </c>
      <c r="G2" s="11">
        <f>GEOMEAN(E2)</f>
        <v>0.23951288932291626</v>
      </c>
      <c r="H2" s="11">
        <f>G2*((F2/(2*E2))^2)^0.5</f>
        <v>2.006048069810518E-2</v>
      </c>
      <c r="I2" s="10" t="s">
        <v>13</v>
      </c>
      <c r="J2" s="30">
        <v>20.880500793457031</v>
      </c>
      <c r="K2" s="11">
        <f>AVERAGE(J2:J3)</f>
        <v>20.753275871276855</v>
      </c>
      <c r="L2" s="11">
        <f>STDEV(J2:J3)/COUNT(J2:J3)^(1/2)</f>
        <v>0.12722492218017578</v>
      </c>
      <c r="M2" s="11">
        <f>$I$3^($K$45-K2)</f>
        <v>0.28607108939131409</v>
      </c>
      <c r="N2" s="12">
        <f>L2*M2*LN($I$3)</f>
        <v>2.5227349546707981E-2</v>
      </c>
      <c r="O2" s="11">
        <f>M2/G2</f>
        <v>1.1943870336164961</v>
      </c>
      <c r="P2" s="12">
        <f>O2*((H2/G2)^2+(N2/M2)^2)^0.5</f>
        <v>0.14526248036782205</v>
      </c>
      <c r="Q2" s="11">
        <f>O2/$O$2</f>
        <v>1</v>
      </c>
      <c r="R2" s="11">
        <f>P2/$O$2</f>
        <v>0.12162094553888481</v>
      </c>
    </row>
    <row r="3" spans="1:18" x14ac:dyDescent="0.25">
      <c r="A3" s="10">
        <v>2</v>
      </c>
      <c r="B3" s="30">
        <v>19.708358764648438</v>
      </c>
      <c r="C3" s="11"/>
      <c r="D3" s="11"/>
      <c r="E3" s="6"/>
      <c r="F3" s="12"/>
      <c r="G3" s="11"/>
      <c r="H3" s="11"/>
      <c r="I3" s="10">
        <v>2</v>
      </c>
      <c r="J3" s="30">
        <v>20.62605094909668</v>
      </c>
      <c r="K3" s="13"/>
      <c r="L3" s="14"/>
      <c r="M3" s="13"/>
      <c r="N3" s="15"/>
      <c r="O3" s="13"/>
      <c r="P3" s="15"/>
      <c r="Q3" s="11"/>
      <c r="R3" s="11"/>
    </row>
    <row r="4" spans="1:18" x14ac:dyDescent="0.25">
      <c r="A4" s="26" t="s">
        <v>15</v>
      </c>
      <c r="B4" s="30">
        <v>18.944904327392578</v>
      </c>
      <c r="C4" s="11">
        <f>AVERAGE(B4:B5)</f>
        <v>18.419907569885254</v>
      </c>
      <c r="D4" s="11">
        <f>STDEV(B4:B5)/COUNT(B4:B5)^(1/2)</f>
        <v>0.52499675750732422</v>
      </c>
      <c r="E4" s="6">
        <f>$A$3^($C$45-C4)</f>
        <v>0.49481447245969573</v>
      </c>
      <c r="F4" s="12">
        <f>D4*E4*LN($A$3)</f>
        <v>0.18006299754726265</v>
      </c>
      <c r="G4" s="11">
        <f>GEOMEAN(E4)</f>
        <v>0.49481447245969573</v>
      </c>
      <c r="H4" s="11">
        <f>G4*((F4/(2*E4))^2)^0.5</f>
        <v>9.0031498773631327E-2</v>
      </c>
      <c r="I4" s="26" t="s">
        <v>15</v>
      </c>
      <c r="J4" s="30">
        <v>21.262613296508789</v>
      </c>
      <c r="K4" s="13">
        <f>AVERAGE(J4:J5)</f>
        <v>21.069051742553711</v>
      </c>
      <c r="L4" s="13">
        <f>STDEV(J4:J5)/COUNT(J4:J5)^(1/2)</f>
        <v>0.19356155395507813</v>
      </c>
      <c r="M4" s="13">
        <f>$I$3^($K$45-K4)</f>
        <v>0.22983489179443709</v>
      </c>
      <c r="N4" s="15">
        <f>L4*M4*LN($I$3)</f>
        <v>3.0836176425349214E-2</v>
      </c>
      <c r="O4" s="13">
        <f>M4/G4</f>
        <v>0.46448700389044884</v>
      </c>
      <c r="P4" s="15">
        <f>O4*((H4/G4)^2+(N4/M4)^2)^0.5</f>
        <v>0.10500539595610035</v>
      </c>
      <c r="Q4" s="11">
        <f>O4/$O$2</f>
        <v>0.38889153249095826</v>
      </c>
      <c r="R4" s="11">
        <f>P4/$O$2</f>
        <v>8.7915719947288348E-2</v>
      </c>
    </row>
    <row r="5" spans="1:18" x14ac:dyDescent="0.25">
      <c r="A5" s="26"/>
      <c r="B5" s="30">
        <v>17.89491081237793</v>
      </c>
      <c r="C5" s="11"/>
      <c r="D5" s="11"/>
      <c r="E5" s="6"/>
      <c r="F5" s="12"/>
      <c r="G5" s="11"/>
      <c r="H5" s="11"/>
      <c r="I5" s="26"/>
      <c r="J5" s="30">
        <v>20.875490188598633</v>
      </c>
      <c r="K5" s="13"/>
      <c r="L5" s="14"/>
      <c r="M5" s="13"/>
      <c r="N5" s="15"/>
      <c r="O5" s="13"/>
      <c r="P5" s="15"/>
      <c r="Q5" s="11"/>
      <c r="R5" s="11"/>
    </row>
    <row r="6" spans="1:18" x14ac:dyDescent="0.25">
      <c r="A6" s="26" t="s">
        <v>16</v>
      </c>
      <c r="B6" s="30">
        <v>18.466682434082031</v>
      </c>
      <c r="C6" s="11">
        <f>AVERAGE(B6:B7)</f>
        <v>18.341568946838379</v>
      </c>
      <c r="D6" s="11">
        <f>STDEV(B6:B7)/COUNT(B6:B7)^(1/2)</f>
        <v>0.12511348724365234</v>
      </c>
      <c r="E6" s="6">
        <f>$A$3^($C$45-C6)</f>
        <v>0.52242586306167649</v>
      </c>
      <c r="F6" s="12">
        <f>D6*E6*LN($A$3)</f>
        <v>4.5305847529389077E-2</v>
      </c>
      <c r="G6" s="11">
        <f>GEOMEAN(E6)</f>
        <v>0.52242586306167649</v>
      </c>
      <c r="H6" s="11">
        <f>G6*((F6/(2*E6))^2)^0.5</f>
        <v>2.2652923764694539E-2</v>
      </c>
      <c r="I6" s="26" t="s">
        <v>16</v>
      </c>
      <c r="J6" s="30">
        <v>20.997743606567383</v>
      </c>
      <c r="K6" s="13">
        <f>AVERAGE(J6:J7)</f>
        <v>20.738095283508301</v>
      </c>
      <c r="L6" s="13">
        <f>STDEV(J6:J7)/COUNT(J6:J7)^(1/2)</f>
        <v>0.25964832305908203</v>
      </c>
      <c r="M6" s="13">
        <f>$I$3^($K$45-K6)</f>
        <v>0.28909713122488295</v>
      </c>
      <c r="N6" s="15">
        <f>L6*M6*LN($I$3)</f>
        <v>5.2030112529865891E-2</v>
      </c>
      <c r="O6" s="13">
        <f>M6/G6</f>
        <v>0.55337446260916212</v>
      </c>
      <c r="P6" s="15">
        <f>O6*((H6/G6)^2+(N6/M6)^2)^0.5</f>
        <v>0.102443051458804</v>
      </c>
      <c r="Q6" s="11">
        <f>O6/$O$2</f>
        <v>0.46331251682596908</v>
      </c>
      <c r="R6" s="11">
        <f>P6/$O$2</f>
        <v>8.5770398183757646E-2</v>
      </c>
    </row>
    <row r="7" spans="1:18" x14ac:dyDescent="0.25">
      <c r="A7" s="26"/>
      <c r="B7" s="30">
        <v>18.216455459594727</v>
      </c>
      <c r="C7" s="11"/>
      <c r="D7" s="11"/>
      <c r="E7" s="6"/>
      <c r="F7" s="12"/>
      <c r="G7" s="11"/>
      <c r="H7" s="11"/>
      <c r="I7" s="26"/>
      <c r="J7" s="30">
        <v>20.478446960449219</v>
      </c>
      <c r="K7" s="13"/>
      <c r="L7" s="14"/>
      <c r="M7" s="13"/>
      <c r="N7" s="15"/>
      <c r="O7" s="13"/>
      <c r="P7" s="15"/>
      <c r="Q7" s="11"/>
      <c r="R7" s="11"/>
    </row>
    <row r="8" spans="1:18" x14ac:dyDescent="0.25">
      <c r="A8" s="26" t="s">
        <v>17</v>
      </c>
      <c r="B8" s="30">
        <v>19.546026229858398</v>
      </c>
      <c r="C8" s="11">
        <f>AVERAGE(B8:B9)</f>
        <v>19.146811485290527</v>
      </c>
      <c r="D8" s="11">
        <f>STDEV(B8:B9)/COUNT(B8:B9)^(1/2)</f>
        <v>0.39921474456787109</v>
      </c>
      <c r="E8" s="6">
        <f>$A$3^($C$45-C8)</f>
        <v>0.29896648885441857</v>
      </c>
      <c r="F8" s="12">
        <f>D8*E8*LN($A$3)</f>
        <v>8.2728384793523291E-2</v>
      </c>
      <c r="G8" s="11">
        <f>GEOMEAN(E8)</f>
        <v>0.29896648885441857</v>
      </c>
      <c r="H8" s="11">
        <f>G8*((F8/(2*E8))^2)^0.5</f>
        <v>4.1364192396761645E-2</v>
      </c>
      <c r="I8" s="26" t="s">
        <v>17</v>
      </c>
      <c r="J8" s="30">
        <v>20.566211700439453</v>
      </c>
      <c r="K8" s="13">
        <f>AVERAGE(J8:J9)</f>
        <v>20.689107894897461</v>
      </c>
      <c r="L8" s="13">
        <f>STDEV(J8:J9)/COUNT(J8:J9)^(1/2)</f>
        <v>0.12289619445800781</v>
      </c>
      <c r="M8" s="13">
        <f>$I$3^($K$45-K8)</f>
        <v>0.29908212348034086</v>
      </c>
      <c r="N8" s="15">
        <f>L8*M8*LN($I$3)</f>
        <v>2.5477355757392385E-2</v>
      </c>
      <c r="O8" s="13">
        <f>M8/G8</f>
        <v>1.000386781228777</v>
      </c>
      <c r="P8" s="15">
        <f>O8*((H8/G8)^2+(N8/M8)^2)^0.5</f>
        <v>0.16254130019511737</v>
      </c>
      <c r="Q8" s="11">
        <f>O8/$O$2</f>
        <v>0.83757337703147705</v>
      </c>
      <c r="R8" s="11">
        <f>P8/$O$2</f>
        <v>0.13608762957092474</v>
      </c>
    </row>
    <row r="9" spans="1:18" x14ac:dyDescent="0.25">
      <c r="A9" s="26"/>
      <c r="B9" s="30">
        <v>18.747596740722656</v>
      </c>
      <c r="C9" s="11"/>
      <c r="D9" s="11"/>
      <c r="E9" s="6"/>
      <c r="F9" s="12"/>
      <c r="G9" s="11"/>
      <c r="H9" s="11"/>
      <c r="I9" s="26"/>
      <c r="J9" s="30">
        <v>20.812004089355469</v>
      </c>
      <c r="K9" s="13"/>
      <c r="L9" s="14"/>
      <c r="M9" s="13"/>
      <c r="N9" s="15"/>
      <c r="O9" s="13"/>
      <c r="P9" s="15"/>
      <c r="Q9" s="11"/>
      <c r="R9" s="11"/>
    </row>
    <row r="10" spans="1:18" x14ac:dyDescent="0.25">
      <c r="A10" s="26" t="s">
        <v>18</v>
      </c>
      <c r="B10" s="30">
        <v>20.12315559387207</v>
      </c>
      <c r="C10" s="11">
        <f>AVERAGE(B10:B11)</f>
        <v>19.704206466674805</v>
      </c>
      <c r="D10" s="11">
        <f>STDEV(B10:B11)/COUNT(B10:B11)^(1/2)</f>
        <v>0.41894912719726563</v>
      </c>
      <c r="E10" s="6">
        <f>$A$3^($C$45-C10)</f>
        <v>0.20315611642278925</v>
      </c>
      <c r="F10" s="12">
        <f>D10*E10*LN($A$3)</f>
        <v>5.8995196661706877E-2</v>
      </c>
      <c r="G10" s="11">
        <f>GEOMEAN(E10)</f>
        <v>0.20315611642278925</v>
      </c>
      <c r="H10" s="11">
        <f>G10*((F10/(2*E10))^2)^0.5</f>
        <v>2.9497598330853438E-2</v>
      </c>
      <c r="I10" s="26" t="s">
        <v>18</v>
      </c>
      <c r="J10" s="30">
        <v>22.706232070922852</v>
      </c>
      <c r="K10" s="13">
        <f>AVERAGE(J10:J11)</f>
        <v>22.790138244628906</v>
      </c>
      <c r="L10" s="13">
        <f>STDEV(J10:J11)/COUNT(J10:J11)^(1/2)</f>
        <v>8.3906173706054688E-2</v>
      </c>
      <c r="M10" s="13">
        <f>$I$3^($K$45-K10)</f>
        <v>6.9713565999058424E-2</v>
      </c>
      <c r="N10" s="15">
        <f>L10*M10*LN($I$3)</f>
        <v>4.054494132579264E-3</v>
      </c>
      <c r="O10" s="13">
        <f>M10/G10</f>
        <v>0.34315268093615831</v>
      </c>
      <c r="P10" s="15">
        <f>O10*((H10/G10)^2+(N10/M10)^2)^0.5</f>
        <v>5.3673061400771771E-2</v>
      </c>
      <c r="Q10" s="11">
        <f>O10/$O$2</f>
        <v>0.28730442585023963</v>
      </c>
      <c r="R10" s="11">
        <f>P10/$O$2</f>
        <v>4.49377462163622E-2</v>
      </c>
    </row>
    <row r="11" spans="1:18" x14ac:dyDescent="0.25">
      <c r="A11" s="26"/>
      <c r="B11" s="30">
        <v>19.285257339477539</v>
      </c>
      <c r="C11" s="11"/>
      <c r="D11" s="11"/>
      <c r="E11" s="6"/>
      <c r="F11" s="12"/>
      <c r="G11" s="11"/>
      <c r="H11" s="11"/>
      <c r="I11" s="26"/>
      <c r="J11" s="30">
        <v>22.874044418334961</v>
      </c>
      <c r="K11" s="13"/>
      <c r="L11" s="16"/>
      <c r="M11" s="13"/>
      <c r="N11" s="15"/>
      <c r="O11" s="13"/>
      <c r="P11" s="15"/>
      <c r="Q11" s="11"/>
      <c r="R11" s="11"/>
    </row>
    <row r="12" spans="1:18" x14ac:dyDescent="0.25">
      <c r="A12" s="26" t="s">
        <v>19</v>
      </c>
      <c r="B12" s="30">
        <v>19.545764923095703</v>
      </c>
      <c r="C12" s="11">
        <f>AVERAGE(B12:B13)</f>
        <v>18.746830940246582</v>
      </c>
      <c r="D12" s="11">
        <f>STDEV(B12:B13)/COUNT(B12:B13)^(1/2)</f>
        <v>0.79893398284912109</v>
      </c>
      <c r="E12" s="6">
        <f>$A$3^($C$45-C12)</f>
        <v>0.39448332739750447</v>
      </c>
      <c r="F12" s="12">
        <f>D12*E12*LN($A$3)</f>
        <v>0.21845651852456788</v>
      </c>
      <c r="G12" s="11">
        <f>GEOMEAN(E12)</f>
        <v>0.39448332739750447</v>
      </c>
      <c r="H12" s="11">
        <f>G12*((F12/(2*E12))^2)^0.5</f>
        <v>0.10922825926228392</v>
      </c>
      <c r="I12" s="26" t="s">
        <v>19</v>
      </c>
      <c r="J12" s="30">
        <v>21.866348266601562</v>
      </c>
      <c r="K12" s="13">
        <f>AVERAGE(J12:J13)</f>
        <v>21.413032531738281</v>
      </c>
      <c r="L12" s="13">
        <f>STDEV(J12:J13)/COUNT(J12:J13)^(1/2)</f>
        <v>0.45331573486328119</v>
      </c>
      <c r="M12" s="13">
        <f>$I$3^($K$45-K12)</f>
        <v>0.18107872386418708</v>
      </c>
      <c r="N12" s="15">
        <f>L12*M12*LN($I$3)</f>
        <v>5.6897564939309205E-2</v>
      </c>
      <c r="O12" s="13">
        <f>M12/G12</f>
        <v>0.4590275717323829</v>
      </c>
      <c r="P12" s="15">
        <f>O12*((H12/G12)^2+(N12/M12)^2)^0.5</f>
        <v>0.19224352938549502</v>
      </c>
      <c r="Q12" s="11">
        <f>O12/$O$2</f>
        <v>0.38432062540271295</v>
      </c>
      <c r="R12" s="11">
        <f>P12/$O$2</f>
        <v>0.16095580743488061</v>
      </c>
    </row>
    <row r="13" spans="1:18" x14ac:dyDescent="0.25">
      <c r="A13" s="27"/>
      <c r="B13" s="30">
        <v>17.947896957397461</v>
      </c>
      <c r="C13" s="11"/>
      <c r="D13" s="11"/>
      <c r="E13" s="6"/>
      <c r="F13" s="12"/>
      <c r="G13" s="11"/>
      <c r="H13" s="11"/>
      <c r="I13" s="27"/>
      <c r="J13" s="30">
        <v>20.959716796875</v>
      </c>
      <c r="K13" s="13"/>
      <c r="L13" s="13"/>
      <c r="M13" s="13"/>
      <c r="N13" s="15"/>
      <c r="O13" s="13"/>
      <c r="P13" s="15"/>
      <c r="Q13" s="11"/>
      <c r="R13" s="11"/>
    </row>
    <row r="14" spans="1:18" x14ac:dyDescent="0.25">
      <c r="A14" s="26" t="s">
        <v>20</v>
      </c>
      <c r="B14" s="30">
        <v>19.190750122070313</v>
      </c>
      <c r="C14" s="11">
        <f t="shared" ref="C14:C38" si="0">AVERAGE(B14:B15)</f>
        <v>18.540834426879883</v>
      </c>
      <c r="D14" s="11">
        <f t="shared" ref="D14:D38" si="1">STDEV(B14:B15)/COUNT(B14:B15)^(1/2)</f>
        <v>0.64991569519042969</v>
      </c>
      <c r="E14" s="6">
        <f t="shared" ref="E14:E38" si="2">$A$3^($C$45-C14)</f>
        <v>0.45502973989472939</v>
      </c>
      <c r="F14" s="12">
        <f t="shared" ref="F14:F38" si="3">D14*E14*LN($A$3)</f>
        <v>0.20498508787676928</v>
      </c>
      <c r="G14" s="11">
        <f t="shared" ref="G14:G38" si="4">GEOMEAN(E14)</f>
        <v>0.45502973989472939</v>
      </c>
      <c r="H14" s="11">
        <f t="shared" ref="H14:H38" si="5">G14*((F14/(2*E14))^2)^0.5</f>
        <v>0.10249254393838464</v>
      </c>
      <c r="I14" s="26" t="s">
        <v>20</v>
      </c>
      <c r="J14" s="30">
        <v>21.986255645751953</v>
      </c>
      <c r="K14" s="13">
        <f t="shared" ref="K14:K38" si="6">AVERAGE(J14:J15)</f>
        <v>21.398979187011719</v>
      </c>
      <c r="L14" s="13">
        <f t="shared" ref="L14:L38" si="7">STDEV(J14:J15)/COUNT(J14:J15)^(1/2)</f>
        <v>0.58727645874023426</v>
      </c>
      <c r="M14" s="13">
        <f t="shared" ref="M14:M38" si="8">$I$3^($K$45-K14)</f>
        <v>0.18285123732507483</v>
      </c>
      <c r="N14" s="15">
        <f t="shared" ref="N14:N38" si="9">L14*M14*LN($I$3)</f>
        <v>7.4433074273528937E-2</v>
      </c>
      <c r="O14" s="13">
        <f t="shared" ref="O14:O38" si="10">M14/G14</f>
        <v>0.40184458573493953</v>
      </c>
      <c r="P14" s="15">
        <f t="shared" ref="P14:P38" si="11">O14*((H14/G14)^2+(N14/M14)^2)^0.5</f>
        <v>0.18695055477762351</v>
      </c>
      <c r="Q14" s="11">
        <f t="shared" ref="Q14:R38" si="12">O14/$O$2</f>
        <v>0.3364441964161235</v>
      </c>
      <c r="R14" s="11">
        <f t="shared" si="12"/>
        <v>0.15652426685473478</v>
      </c>
    </row>
    <row r="15" spans="1:18" x14ac:dyDescent="0.25">
      <c r="A15" s="10"/>
      <c r="B15" s="30">
        <v>17.890918731689453</v>
      </c>
      <c r="C15" s="11"/>
      <c r="D15" s="11"/>
      <c r="E15" s="6"/>
      <c r="F15" s="12"/>
      <c r="G15" s="11"/>
      <c r="H15" s="11"/>
      <c r="I15" s="10"/>
      <c r="J15" s="30">
        <v>20.811702728271484</v>
      </c>
      <c r="K15" s="13"/>
      <c r="L15" s="13"/>
      <c r="M15" s="13"/>
      <c r="N15" s="15"/>
      <c r="O15" s="13"/>
      <c r="P15" s="15"/>
      <c r="Q15" s="11"/>
      <c r="R15" s="11"/>
    </row>
    <row r="16" spans="1:18" x14ac:dyDescent="0.25">
      <c r="A16" s="24" t="s">
        <v>22</v>
      </c>
      <c r="B16" s="30">
        <v>20.793262481689453</v>
      </c>
      <c r="C16" s="11">
        <f t="shared" si="0"/>
        <v>20.267937660217285</v>
      </c>
      <c r="D16" s="11">
        <f t="shared" si="1"/>
        <v>0.52532482147216797</v>
      </c>
      <c r="E16" s="6">
        <f t="shared" si="2"/>
        <v>0.13744530312316572</v>
      </c>
      <c r="F16" s="12">
        <f t="shared" si="3"/>
        <v>5.0047603463636049E-2</v>
      </c>
      <c r="G16" s="11">
        <f t="shared" si="4"/>
        <v>0.13744530312316572</v>
      </c>
      <c r="H16" s="11">
        <f t="shared" si="5"/>
        <v>2.5023801731818025E-2</v>
      </c>
      <c r="I16" s="24" t="s">
        <v>22</v>
      </c>
      <c r="J16" s="30">
        <v>19.646554946899414</v>
      </c>
      <c r="K16" s="13">
        <f t="shared" si="6"/>
        <v>19.784317016601563</v>
      </c>
      <c r="L16" s="13">
        <f t="shared" si="7"/>
        <v>0.13776206970214844</v>
      </c>
      <c r="M16" s="13">
        <f t="shared" si="8"/>
        <v>0.55996341007064188</v>
      </c>
      <c r="N16" s="15">
        <f t="shared" si="9"/>
        <v>5.3470564563160287E-2</v>
      </c>
      <c r="O16" s="13">
        <f t="shared" si="10"/>
        <v>4.0740818154320975</v>
      </c>
      <c r="P16" s="15">
        <f t="shared" si="11"/>
        <v>0.83757234648734302</v>
      </c>
      <c r="Q16" s="11">
        <f t="shared" si="12"/>
        <v>3.4110231447306871</v>
      </c>
      <c r="R16" s="11">
        <f t="shared" si="12"/>
        <v>0.70125706568602775</v>
      </c>
    </row>
    <row r="17" spans="1:18" x14ac:dyDescent="0.25">
      <c r="A17" s="24"/>
      <c r="B17" s="30">
        <v>19.742612838745117</v>
      </c>
      <c r="C17" s="11"/>
      <c r="D17" s="11"/>
      <c r="E17" s="6"/>
      <c r="F17" s="12"/>
      <c r="G17" s="11"/>
      <c r="H17" s="11"/>
      <c r="I17" s="24"/>
      <c r="J17" s="30">
        <v>19.922079086303711</v>
      </c>
      <c r="K17" s="13"/>
      <c r="L17" s="13"/>
      <c r="M17" s="13"/>
      <c r="N17" s="15"/>
      <c r="O17" s="13"/>
      <c r="P17" s="15"/>
      <c r="Q17" s="11"/>
      <c r="R17" s="11"/>
    </row>
    <row r="18" spans="1:18" x14ac:dyDescent="0.25">
      <c r="A18" s="24" t="s">
        <v>23</v>
      </c>
      <c r="B18" s="30">
        <v>19.485324859619141</v>
      </c>
      <c r="C18" s="11">
        <f t="shared" si="0"/>
        <v>19.047099113464355</v>
      </c>
      <c r="D18" s="11">
        <f t="shared" si="1"/>
        <v>0.4382257461547851</v>
      </c>
      <c r="E18" s="6">
        <f t="shared" si="2"/>
        <v>0.32036047273713114</v>
      </c>
      <c r="F18" s="12">
        <f t="shared" si="3"/>
        <v>9.7311076301491273E-2</v>
      </c>
      <c r="G18" s="11">
        <f t="shared" si="4"/>
        <v>0.32036047273713114</v>
      </c>
      <c r="H18" s="11">
        <f t="shared" si="5"/>
        <v>4.8655538150745643E-2</v>
      </c>
      <c r="I18" s="24" t="s">
        <v>23</v>
      </c>
      <c r="J18" s="30">
        <v>19.952461242675781</v>
      </c>
      <c r="K18" s="13">
        <f t="shared" si="6"/>
        <v>19.967065811157227</v>
      </c>
      <c r="L18" s="13">
        <f t="shared" si="7"/>
        <v>1.4604568481445313E-2</v>
      </c>
      <c r="M18" s="13">
        <f t="shared" si="8"/>
        <v>0.49334051269186635</v>
      </c>
      <c r="N18" s="15">
        <f t="shared" si="9"/>
        <v>4.9941429741382432E-3</v>
      </c>
      <c r="O18" s="13">
        <f t="shared" si="10"/>
        <v>1.539954378506216</v>
      </c>
      <c r="P18" s="15">
        <f t="shared" si="11"/>
        <v>0.23440333217877529</v>
      </c>
      <c r="Q18" s="11">
        <f t="shared" si="12"/>
        <v>1.2893261021457787</v>
      </c>
      <c r="R18" s="11">
        <f t="shared" si="12"/>
        <v>0.19625408312498432</v>
      </c>
    </row>
    <row r="19" spans="1:18" x14ac:dyDescent="0.25">
      <c r="A19" s="24"/>
      <c r="B19" s="30">
        <v>18.60887336730957</v>
      </c>
      <c r="C19" s="11"/>
      <c r="D19" s="11"/>
      <c r="E19" s="6"/>
      <c r="F19" s="12"/>
      <c r="G19" s="11"/>
      <c r="H19" s="11"/>
      <c r="I19" s="24"/>
      <c r="J19" s="30">
        <v>19.981670379638672</v>
      </c>
      <c r="K19" s="13"/>
      <c r="L19" s="13"/>
      <c r="M19" s="13"/>
      <c r="N19" s="15"/>
      <c r="O19" s="13"/>
      <c r="P19" s="15"/>
      <c r="Q19" s="11"/>
      <c r="R19" s="11"/>
    </row>
    <row r="20" spans="1:18" x14ac:dyDescent="0.25">
      <c r="A20" s="24" t="s">
        <v>24</v>
      </c>
      <c r="B20" s="30">
        <v>19.676050186157227</v>
      </c>
      <c r="C20" s="11">
        <f t="shared" si="0"/>
        <v>19.59295654296875</v>
      </c>
      <c r="D20" s="11">
        <f t="shared" si="1"/>
        <v>8.3093643188476563E-2</v>
      </c>
      <c r="E20" s="6">
        <f t="shared" si="2"/>
        <v>0.2194418552018374</v>
      </c>
      <c r="F20" s="12">
        <f t="shared" si="3"/>
        <v>1.2639000412397071E-2</v>
      </c>
      <c r="G20" s="11">
        <f t="shared" si="4"/>
        <v>0.2194418552018374</v>
      </c>
      <c r="H20" s="11">
        <f t="shared" si="5"/>
        <v>6.3195002061985353E-3</v>
      </c>
      <c r="I20" s="24" t="s">
        <v>24</v>
      </c>
      <c r="J20" s="30">
        <v>20.685089111328125</v>
      </c>
      <c r="K20" s="13">
        <f t="shared" si="6"/>
        <v>20.786664009094238</v>
      </c>
      <c r="L20" s="13">
        <f t="shared" si="7"/>
        <v>0.10157489776611327</v>
      </c>
      <c r="M20" s="13">
        <f t="shared" si="8"/>
        <v>0.27952659794066537</v>
      </c>
      <c r="N20" s="15">
        <f t="shared" si="9"/>
        <v>1.9680448607654E-2</v>
      </c>
      <c r="O20" s="13">
        <f t="shared" si="10"/>
        <v>1.2738071216339446</v>
      </c>
      <c r="P20" s="15">
        <f t="shared" si="11"/>
        <v>9.6896315547269782E-2</v>
      </c>
      <c r="Q20" s="11">
        <f t="shared" si="12"/>
        <v>1.0664944325265919</v>
      </c>
      <c r="R20" s="11">
        <f t="shared" si="12"/>
        <v>8.1126396067677062E-2</v>
      </c>
    </row>
    <row r="21" spans="1:18" x14ac:dyDescent="0.25">
      <c r="A21" s="24"/>
      <c r="B21" s="30">
        <v>19.509862899780273</v>
      </c>
      <c r="C21" s="11"/>
      <c r="D21" s="11"/>
      <c r="E21" s="6"/>
      <c r="F21" s="12"/>
      <c r="G21" s="11"/>
      <c r="H21" s="11"/>
      <c r="I21" s="24"/>
      <c r="J21" s="30">
        <v>20.888238906860352</v>
      </c>
      <c r="K21" s="13"/>
      <c r="L21" s="13"/>
      <c r="M21" s="13"/>
      <c r="N21" s="15"/>
      <c r="O21" s="13"/>
      <c r="P21" s="15"/>
      <c r="Q21" s="11"/>
      <c r="R21" s="11"/>
    </row>
    <row r="22" spans="1:18" x14ac:dyDescent="0.25">
      <c r="A22" s="24" t="s">
        <v>25</v>
      </c>
      <c r="B22" s="30">
        <v>18.165496826171875</v>
      </c>
      <c r="C22" s="11">
        <f t="shared" si="0"/>
        <v>18.018168449401855</v>
      </c>
      <c r="D22" s="11">
        <f t="shared" si="1"/>
        <v>0.14732837677001953</v>
      </c>
      <c r="E22" s="6">
        <f t="shared" si="2"/>
        <v>0.65369914840316823</v>
      </c>
      <c r="F22" s="12">
        <f t="shared" si="3"/>
        <v>6.6755919789423621E-2</v>
      </c>
      <c r="G22" s="11">
        <f t="shared" si="4"/>
        <v>0.65369914840316823</v>
      </c>
      <c r="H22" s="11">
        <f t="shared" si="5"/>
        <v>3.337795989471181E-2</v>
      </c>
      <c r="I22" s="24" t="s">
        <v>25</v>
      </c>
      <c r="J22" s="30">
        <v>18.981874465942383</v>
      </c>
      <c r="K22" s="13">
        <f t="shared" si="6"/>
        <v>18.947721481323242</v>
      </c>
      <c r="L22" s="13">
        <f t="shared" si="7"/>
        <v>3.4152984619140625E-2</v>
      </c>
      <c r="M22" s="13">
        <f t="shared" si="8"/>
        <v>1</v>
      </c>
      <c r="N22" s="15">
        <f t="shared" si="9"/>
        <v>2.3673044996464502E-2</v>
      </c>
      <c r="O22" s="13">
        <f t="shared" si="10"/>
        <v>1.5297557025166126</v>
      </c>
      <c r="P22" s="15">
        <f t="shared" si="11"/>
        <v>8.6096159099154176E-2</v>
      </c>
      <c r="Q22" s="11">
        <f t="shared" si="12"/>
        <v>1.2807872653177175</v>
      </c>
      <c r="R22" s="11">
        <f t="shared" si="12"/>
        <v>7.2083969999626324E-2</v>
      </c>
    </row>
    <row r="23" spans="1:18" x14ac:dyDescent="0.25">
      <c r="A23" s="24"/>
      <c r="B23" s="30">
        <v>17.870840072631836</v>
      </c>
      <c r="C23" s="11"/>
      <c r="D23" s="11"/>
      <c r="E23" s="6"/>
      <c r="F23" s="12"/>
      <c r="G23" s="11"/>
      <c r="H23" s="11"/>
      <c r="I23" s="24"/>
      <c r="J23" s="30">
        <v>18.913568496704102</v>
      </c>
      <c r="K23" s="13"/>
      <c r="L23" s="13"/>
      <c r="M23" s="13"/>
      <c r="N23" s="15"/>
      <c r="O23" s="13"/>
      <c r="P23" s="15"/>
      <c r="Q23" s="11"/>
      <c r="R23" s="11"/>
    </row>
    <row r="24" spans="1:18" x14ac:dyDescent="0.25">
      <c r="A24" s="24" t="s">
        <v>26</v>
      </c>
      <c r="B24" s="30">
        <v>17.307441711425781</v>
      </c>
      <c r="C24" s="11">
        <f t="shared" si="0"/>
        <v>17.477898597717285</v>
      </c>
      <c r="D24" s="11">
        <f t="shared" si="1"/>
        <v>0.17045688629150391</v>
      </c>
      <c r="E24" s="6">
        <f t="shared" si="2"/>
        <v>0.95063839374235815</v>
      </c>
      <c r="F24" s="12">
        <f t="shared" si="3"/>
        <v>0.11231955194538625</v>
      </c>
      <c r="G24" s="11">
        <f t="shared" si="4"/>
        <v>0.95063839374235815</v>
      </c>
      <c r="H24" s="11">
        <f t="shared" si="5"/>
        <v>5.6159775972693123E-2</v>
      </c>
      <c r="I24" s="24" t="s">
        <v>26</v>
      </c>
      <c r="J24" s="30">
        <v>20.262790679931641</v>
      </c>
      <c r="K24" s="13">
        <f t="shared" si="6"/>
        <v>20.09288501739502</v>
      </c>
      <c r="L24" s="13">
        <f t="shared" si="7"/>
        <v>0.16990566253662109</v>
      </c>
      <c r="M24" s="13">
        <f t="shared" si="8"/>
        <v>0.45213843391917896</v>
      </c>
      <c r="N24" s="15">
        <f t="shared" si="9"/>
        <v>5.3248176500262104E-2</v>
      </c>
      <c r="O24" s="13">
        <f t="shared" si="10"/>
        <v>0.47561558306019508</v>
      </c>
      <c r="P24" s="15">
        <f t="shared" si="11"/>
        <v>6.2665205119173784E-2</v>
      </c>
      <c r="Q24" s="11">
        <f t="shared" si="12"/>
        <v>0.39820893033313837</v>
      </c>
      <c r="R24" s="11">
        <f t="shared" si="12"/>
        <v>5.2466414449786176E-2</v>
      </c>
    </row>
    <row r="25" spans="1:18" x14ac:dyDescent="0.25">
      <c r="A25" s="25"/>
      <c r="B25" s="30">
        <v>17.648355484008789</v>
      </c>
      <c r="C25" s="11"/>
      <c r="D25" s="11"/>
      <c r="E25" s="6"/>
      <c r="F25" s="12"/>
      <c r="G25" s="11"/>
      <c r="H25" s="11"/>
      <c r="I25" s="25"/>
      <c r="J25" s="30">
        <v>19.922979354858398</v>
      </c>
      <c r="K25" s="13"/>
      <c r="L25" s="13"/>
      <c r="M25" s="13"/>
      <c r="N25" s="15"/>
      <c r="O25" s="13"/>
      <c r="P25" s="15"/>
      <c r="Q25" s="11"/>
      <c r="R25" s="11"/>
    </row>
    <row r="26" spans="1:18" x14ac:dyDescent="0.25">
      <c r="A26" s="24" t="s">
        <v>27</v>
      </c>
      <c r="B26" s="30">
        <v>18.725399017333984</v>
      </c>
      <c r="C26" s="11">
        <f t="shared" si="0"/>
        <v>18.409619331359863</v>
      </c>
      <c r="D26" s="11">
        <f t="shared" si="1"/>
        <v>0.31577968597412109</v>
      </c>
      <c r="E26" s="6">
        <f t="shared" si="2"/>
        <v>0.49835573669638045</v>
      </c>
      <c r="F26" s="12">
        <f t="shared" si="3"/>
        <v>0.10908100019558933</v>
      </c>
      <c r="G26" s="11">
        <f t="shared" si="4"/>
        <v>0.49835573669638045</v>
      </c>
      <c r="H26" s="11">
        <f t="shared" si="5"/>
        <v>5.4540500097794667E-2</v>
      </c>
      <c r="I26" s="24" t="s">
        <v>27</v>
      </c>
      <c r="J26" s="30">
        <v>20.844968795776367</v>
      </c>
      <c r="K26" s="13">
        <f t="shared" si="6"/>
        <v>20.214544296264648</v>
      </c>
      <c r="L26" s="13">
        <f t="shared" si="7"/>
        <v>0.63042449951171875</v>
      </c>
      <c r="M26" s="13">
        <f t="shared" si="8"/>
        <v>0.41557396651403661</v>
      </c>
      <c r="N26" s="15">
        <f t="shared" si="9"/>
        <v>0.18159625036783858</v>
      </c>
      <c r="O26" s="13">
        <f t="shared" si="10"/>
        <v>0.83389020314864359</v>
      </c>
      <c r="P26" s="15">
        <f t="shared" si="11"/>
        <v>0.37564525673107413</v>
      </c>
      <c r="Q26" s="11">
        <f t="shared" si="12"/>
        <v>0.69817419285246196</v>
      </c>
      <c r="R26" s="11">
        <f t="shared" si="12"/>
        <v>0.31450882013818771</v>
      </c>
    </row>
    <row r="27" spans="1:18" x14ac:dyDescent="0.25">
      <c r="A27" s="10"/>
      <c r="B27" s="30">
        <v>18.093839645385742</v>
      </c>
      <c r="C27" s="11"/>
      <c r="D27" s="11"/>
      <c r="E27" s="6"/>
      <c r="F27" s="12"/>
      <c r="G27" s="11"/>
      <c r="H27" s="11"/>
      <c r="I27" s="10"/>
      <c r="J27" s="30">
        <v>19.58411979675293</v>
      </c>
      <c r="K27" s="13"/>
      <c r="L27" s="13"/>
      <c r="M27" s="13"/>
      <c r="N27" s="15"/>
      <c r="O27" s="13"/>
      <c r="P27" s="15"/>
      <c r="Q27" s="11"/>
      <c r="R27" s="11"/>
    </row>
    <row r="28" spans="1:18" x14ac:dyDescent="0.25">
      <c r="A28" s="28" t="s">
        <v>28</v>
      </c>
      <c r="B28" s="30">
        <v>15.801450729370117</v>
      </c>
      <c r="C28" s="11">
        <f t="shared" si="0"/>
        <v>17.404867172241211</v>
      </c>
      <c r="D28" s="11">
        <f t="shared" si="1"/>
        <v>1.6034164428710935</v>
      </c>
      <c r="E28" s="6">
        <f t="shared" si="2"/>
        <v>1</v>
      </c>
      <c r="F28" s="12">
        <f t="shared" si="3"/>
        <v>1.1114035866395551</v>
      </c>
      <c r="G28" s="11">
        <f t="shared" si="4"/>
        <v>1</v>
      </c>
      <c r="H28" s="11">
        <f t="shared" si="5"/>
        <v>0.55570179331977754</v>
      </c>
      <c r="I28" s="28" t="s">
        <v>28</v>
      </c>
      <c r="J28" s="30">
        <v>19.015615463256836</v>
      </c>
      <c r="K28" s="13">
        <f t="shared" si="6"/>
        <v>19.17026424407959</v>
      </c>
      <c r="L28" s="13">
        <f t="shared" si="7"/>
        <v>0.15464878082275391</v>
      </c>
      <c r="M28" s="13">
        <f t="shared" si="8"/>
        <v>0.85705354002704259</v>
      </c>
      <c r="N28" s="15">
        <f t="shared" si="9"/>
        <v>9.1871311197782454E-2</v>
      </c>
      <c r="O28" s="13">
        <f t="shared" si="10"/>
        <v>0.85705354002704259</v>
      </c>
      <c r="P28" s="15">
        <f t="shared" si="11"/>
        <v>0.4850462047703144</v>
      </c>
      <c r="Q28" s="11">
        <f t="shared" si="12"/>
        <v>0.71756768610586963</v>
      </c>
      <c r="R28" s="11">
        <f t="shared" si="12"/>
        <v>0.40610471406545523</v>
      </c>
    </row>
    <row r="29" spans="1:18" x14ac:dyDescent="0.25">
      <c r="A29" s="28"/>
      <c r="B29" s="30">
        <v>19.008283615112305</v>
      </c>
      <c r="C29" s="11"/>
      <c r="D29" s="11"/>
      <c r="E29" s="6"/>
      <c r="F29" s="12"/>
      <c r="G29" s="11"/>
      <c r="H29" s="11"/>
      <c r="I29" s="28"/>
      <c r="J29" s="30">
        <v>19.324913024902344</v>
      </c>
      <c r="K29" s="13"/>
      <c r="L29" s="13"/>
      <c r="M29" s="13"/>
      <c r="N29" s="15"/>
      <c r="O29" s="13"/>
      <c r="P29" s="15"/>
      <c r="Q29" s="11"/>
      <c r="R29" s="11"/>
    </row>
    <row r="30" spans="1:18" x14ac:dyDescent="0.25">
      <c r="A30" s="28" t="s">
        <v>29</v>
      </c>
      <c r="B30" s="30">
        <v>19.741033554077148</v>
      </c>
      <c r="C30" s="11">
        <f t="shared" si="0"/>
        <v>19.17487621307373</v>
      </c>
      <c r="D30" s="11">
        <f t="shared" si="1"/>
        <v>0.56615734100341797</v>
      </c>
      <c r="E30" s="6">
        <f t="shared" si="2"/>
        <v>0.29320689988376969</v>
      </c>
      <c r="F30" s="12">
        <f t="shared" si="3"/>
        <v>0.11506329064509944</v>
      </c>
      <c r="G30" s="11">
        <f t="shared" si="4"/>
        <v>0.29320689988376969</v>
      </c>
      <c r="H30" s="11">
        <f t="shared" si="5"/>
        <v>5.7531645322549722E-2</v>
      </c>
      <c r="I30" s="28" t="s">
        <v>29</v>
      </c>
      <c r="J30" s="30">
        <v>21.644107818603516</v>
      </c>
      <c r="K30" s="13">
        <f t="shared" si="6"/>
        <v>21.359832763671875</v>
      </c>
      <c r="L30" s="13">
        <f t="shared" si="7"/>
        <v>0.28427505493164057</v>
      </c>
      <c r="M30" s="13">
        <f t="shared" si="8"/>
        <v>0.18788069201339452</v>
      </c>
      <c r="N30" s="15">
        <f t="shared" si="9"/>
        <v>3.7020848154986512E-2</v>
      </c>
      <c r="O30" s="13">
        <f t="shared" si="10"/>
        <v>0.64077854950846114</v>
      </c>
      <c r="P30" s="15">
        <f t="shared" si="11"/>
        <v>0.17818588759617901</v>
      </c>
      <c r="Q30" s="11">
        <f t="shared" si="12"/>
        <v>0.53649154878066752</v>
      </c>
      <c r="R30" s="11">
        <f t="shared" si="12"/>
        <v>0.14918605324829107</v>
      </c>
    </row>
    <row r="31" spans="1:18" x14ac:dyDescent="0.25">
      <c r="A31" s="28"/>
      <c r="B31" s="30">
        <v>18.608718872070312</v>
      </c>
      <c r="C31" s="11"/>
      <c r="D31" s="11"/>
      <c r="E31" s="6"/>
      <c r="F31" s="12"/>
      <c r="G31" s="11"/>
      <c r="H31" s="11"/>
      <c r="I31" s="28"/>
      <c r="J31" s="30">
        <v>21.075557708740234</v>
      </c>
      <c r="K31" s="13"/>
      <c r="L31" s="13"/>
      <c r="M31" s="13"/>
      <c r="N31" s="15"/>
      <c r="O31" s="13"/>
      <c r="P31" s="15"/>
      <c r="Q31" s="11"/>
      <c r="R31" s="11"/>
    </row>
    <row r="32" spans="1:18" x14ac:dyDescent="0.25">
      <c r="A32" s="28" t="s">
        <v>30</v>
      </c>
      <c r="B32" s="30">
        <v>18.978908538818359</v>
      </c>
      <c r="C32" s="11">
        <f t="shared" si="0"/>
        <v>18.913592338562012</v>
      </c>
      <c r="D32" s="11">
        <f t="shared" si="1"/>
        <v>6.5316200256347642E-2</v>
      </c>
      <c r="E32" s="6">
        <f t="shared" si="2"/>
        <v>0.35142161455977738</v>
      </c>
      <c r="F32" s="12">
        <f t="shared" si="3"/>
        <v>1.591017082643597E-2</v>
      </c>
      <c r="G32" s="11">
        <f t="shared" si="4"/>
        <v>0.35142161455977738</v>
      </c>
      <c r="H32" s="11">
        <f t="shared" si="5"/>
        <v>7.9550854132179848E-3</v>
      </c>
      <c r="I32" s="28" t="s">
        <v>30</v>
      </c>
      <c r="J32" s="30">
        <v>21.257118225097656</v>
      </c>
      <c r="K32" s="13">
        <f t="shared" si="6"/>
        <v>21.189210891723633</v>
      </c>
      <c r="L32" s="13">
        <f t="shared" si="7"/>
        <v>6.7907333374023438E-2</v>
      </c>
      <c r="M32" s="13">
        <f t="shared" si="8"/>
        <v>0.21146789999791488</v>
      </c>
      <c r="N32" s="15">
        <f t="shared" si="9"/>
        <v>9.9537468252573584E-3</v>
      </c>
      <c r="O32" s="13">
        <f t="shared" si="10"/>
        <v>0.60174983904396084</v>
      </c>
      <c r="P32" s="15">
        <f t="shared" si="11"/>
        <v>3.1429502738245373E-2</v>
      </c>
      <c r="Q32" s="11">
        <f t="shared" si="12"/>
        <v>0.50381477871700986</v>
      </c>
      <c r="R32" s="11">
        <f t="shared" si="12"/>
        <v>2.6314336855348869E-2</v>
      </c>
    </row>
    <row r="33" spans="1:18" x14ac:dyDescent="0.25">
      <c r="A33" s="28"/>
      <c r="B33" s="30">
        <v>18.848276138305664</v>
      </c>
      <c r="C33" s="11"/>
      <c r="D33" s="11"/>
      <c r="E33" s="6"/>
      <c r="F33" s="12"/>
      <c r="G33" s="11"/>
      <c r="H33" s="11"/>
      <c r="I33" s="28"/>
      <c r="J33" s="30">
        <v>21.121303558349609</v>
      </c>
      <c r="K33" s="13"/>
      <c r="L33" s="13"/>
      <c r="M33" s="13"/>
      <c r="N33" s="15"/>
      <c r="O33" s="13"/>
      <c r="P33" s="15"/>
      <c r="Q33" s="11"/>
      <c r="R33" s="11"/>
    </row>
    <row r="34" spans="1:18" x14ac:dyDescent="0.25">
      <c r="A34" s="28" t="s">
        <v>31</v>
      </c>
      <c r="B34" s="30">
        <v>18.09248161315918</v>
      </c>
      <c r="C34" s="11">
        <f t="shared" si="0"/>
        <v>17.966473579406738</v>
      </c>
      <c r="D34" s="11">
        <f t="shared" si="1"/>
        <v>0.12600803375244141</v>
      </c>
      <c r="E34" s="6">
        <f t="shared" si="2"/>
        <v>0.6775473104721228</v>
      </c>
      <c r="F34" s="12">
        <f t="shared" si="3"/>
        <v>5.9178413973225902E-2</v>
      </c>
      <c r="G34" s="11">
        <f t="shared" si="4"/>
        <v>0.6775473104721228</v>
      </c>
      <c r="H34" s="11">
        <f t="shared" si="5"/>
        <v>2.9589206986612951E-2</v>
      </c>
      <c r="I34" s="28" t="s">
        <v>31</v>
      </c>
      <c r="J34" s="30">
        <v>21.773992538452148</v>
      </c>
      <c r="K34" s="13">
        <f t="shared" si="6"/>
        <v>21.456522941589355</v>
      </c>
      <c r="L34" s="13">
        <f t="shared" si="7"/>
        <v>0.31746959686279291</v>
      </c>
      <c r="M34" s="13">
        <f t="shared" si="8"/>
        <v>0.17570151542271714</v>
      </c>
      <c r="N34" s="15">
        <f t="shared" si="9"/>
        <v>3.8663672979052599E-2</v>
      </c>
      <c r="O34" s="13">
        <f t="shared" si="10"/>
        <v>0.25931992158641481</v>
      </c>
      <c r="P34" s="15">
        <f t="shared" si="11"/>
        <v>5.8177054767787395E-2</v>
      </c>
      <c r="Q34" s="11">
        <f t="shared" si="12"/>
        <v>0.2171154862601091</v>
      </c>
      <c r="R34" s="11">
        <f t="shared" si="12"/>
        <v>4.8708712611884711E-2</v>
      </c>
    </row>
    <row r="35" spans="1:18" x14ac:dyDescent="0.25">
      <c r="A35" s="28"/>
      <c r="B35" s="30">
        <v>17.840465545654297</v>
      </c>
      <c r="C35" s="11"/>
      <c r="D35" s="11"/>
      <c r="E35" s="6"/>
      <c r="F35" s="12"/>
      <c r="G35" s="11"/>
      <c r="H35" s="11"/>
      <c r="I35" s="28"/>
      <c r="J35" s="30">
        <v>21.139053344726562</v>
      </c>
      <c r="K35" s="13"/>
      <c r="L35" s="13"/>
      <c r="M35" s="13"/>
      <c r="N35" s="15"/>
      <c r="O35" s="13"/>
      <c r="P35" s="15"/>
      <c r="Q35" s="11"/>
      <c r="R35" s="11"/>
    </row>
    <row r="36" spans="1:18" x14ac:dyDescent="0.25">
      <c r="A36" s="28" t="s">
        <v>32</v>
      </c>
      <c r="B36" s="30">
        <v>18.522560119628906</v>
      </c>
      <c r="C36" s="11">
        <f t="shared" si="0"/>
        <v>18.437507629394531</v>
      </c>
      <c r="D36" s="11">
        <f t="shared" si="1"/>
        <v>8.5052490234375E-2</v>
      </c>
      <c r="E36" s="6">
        <f t="shared" si="2"/>
        <v>0.48881468852226101</v>
      </c>
      <c r="F36" s="12">
        <f t="shared" si="3"/>
        <v>2.8817529237738924E-2</v>
      </c>
      <c r="G36" s="11">
        <f t="shared" si="4"/>
        <v>0.48881468852226101</v>
      </c>
      <c r="H36" s="11">
        <f t="shared" si="5"/>
        <v>1.4408764618869462E-2</v>
      </c>
      <c r="I36" s="28" t="s">
        <v>32</v>
      </c>
      <c r="J36" s="30">
        <v>22.005363464355469</v>
      </c>
      <c r="K36" s="13">
        <f t="shared" si="6"/>
        <v>21.976524353027344</v>
      </c>
      <c r="L36" s="13">
        <f t="shared" si="7"/>
        <v>2.8839111328125E-2</v>
      </c>
      <c r="M36" s="13">
        <f t="shared" si="8"/>
        <v>0.12252916802745957</v>
      </c>
      <c r="N36" s="15">
        <f t="shared" si="9"/>
        <v>2.4493272781398617E-3</v>
      </c>
      <c r="O36" s="13">
        <f t="shared" si="10"/>
        <v>0.25066588812598561</v>
      </c>
      <c r="P36" s="15">
        <f t="shared" si="11"/>
        <v>8.9276493963082269E-3</v>
      </c>
      <c r="Q36" s="11">
        <f t="shared" si="12"/>
        <v>0.20986990068620548</v>
      </c>
      <c r="R36" s="11">
        <f t="shared" si="12"/>
        <v>7.4746703916201357E-3</v>
      </c>
    </row>
    <row r="37" spans="1:18" x14ac:dyDescent="0.25">
      <c r="A37" s="29"/>
      <c r="B37" s="30">
        <v>18.352455139160156</v>
      </c>
      <c r="C37" s="11"/>
      <c r="D37" s="11"/>
      <c r="E37" s="6"/>
      <c r="F37" s="12"/>
      <c r="G37" s="11"/>
      <c r="H37" s="11"/>
      <c r="I37" s="29"/>
      <c r="J37" s="30">
        <v>21.947685241699219</v>
      </c>
      <c r="K37" s="13"/>
      <c r="L37" s="13"/>
      <c r="M37" s="13"/>
      <c r="N37" s="15"/>
      <c r="O37" s="13"/>
      <c r="P37" s="15"/>
      <c r="Q37" s="11"/>
      <c r="R37" s="11"/>
    </row>
    <row r="38" spans="1:18" x14ac:dyDescent="0.25">
      <c r="A38" s="28" t="s">
        <v>33</v>
      </c>
      <c r="B38" s="30">
        <v>18.011228561401367</v>
      </c>
      <c r="C38" s="11">
        <f t="shared" si="0"/>
        <v>17.539603233337402</v>
      </c>
      <c r="D38" s="11">
        <f t="shared" si="1"/>
        <v>0.47162532806396484</v>
      </c>
      <c r="E38" s="6">
        <f t="shared" si="2"/>
        <v>0.91083645451947792</v>
      </c>
      <c r="F38" s="12">
        <f t="shared" si="3"/>
        <v>0.29775768925543106</v>
      </c>
      <c r="G38" s="11">
        <f t="shared" si="4"/>
        <v>0.91083645451947792</v>
      </c>
      <c r="H38" s="11">
        <f t="shared" si="5"/>
        <v>0.14887884462771553</v>
      </c>
      <c r="I38" s="28" t="s">
        <v>33</v>
      </c>
      <c r="J38" s="30">
        <v>21.823850631713867</v>
      </c>
      <c r="K38" s="13">
        <f t="shared" si="6"/>
        <v>21.381076812744141</v>
      </c>
      <c r="L38" s="13">
        <f t="shared" si="7"/>
        <v>0.44277381896972651</v>
      </c>
      <c r="M38" s="13">
        <f t="shared" si="8"/>
        <v>0.18513437110163081</v>
      </c>
      <c r="N38" s="15">
        <f t="shared" si="9"/>
        <v>5.6819112973950148E-2</v>
      </c>
      <c r="O38" s="13">
        <f t="shared" si="10"/>
        <v>0.20325753342766736</v>
      </c>
      <c r="P38" s="15">
        <f t="shared" si="11"/>
        <v>7.0676655069540864E-2</v>
      </c>
      <c r="Q38" s="11">
        <f t="shared" si="12"/>
        <v>0.17017727730367427</v>
      </c>
      <c r="R38" s="11">
        <f t="shared" si="12"/>
        <v>5.9173997272507502E-2</v>
      </c>
    </row>
    <row r="39" spans="1:18" x14ac:dyDescent="0.25">
      <c r="A39" s="10"/>
      <c r="B39" s="30">
        <v>17.067977905273438</v>
      </c>
      <c r="C39" s="11"/>
      <c r="D39" s="11"/>
      <c r="E39" s="6"/>
      <c r="F39" s="12"/>
      <c r="G39" s="11"/>
      <c r="H39" s="11"/>
      <c r="I39" s="10"/>
      <c r="J39" s="30">
        <v>20.938302993774414</v>
      </c>
      <c r="K39" s="13"/>
      <c r="L39" s="13"/>
      <c r="M39" s="13"/>
      <c r="N39" s="15"/>
      <c r="O39" s="13"/>
      <c r="P39" s="15"/>
      <c r="Q39" s="13"/>
      <c r="R39" s="13"/>
    </row>
    <row r="40" spans="1:18" x14ac:dyDescent="0.25">
      <c r="A40" s="10"/>
      <c r="B40" s="18"/>
      <c r="C40" s="13"/>
      <c r="D40" s="13"/>
      <c r="E40" s="14"/>
      <c r="F40" s="15"/>
      <c r="G40" s="13"/>
      <c r="H40" s="13"/>
      <c r="I40" s="10"/>
      <c r="J40" s="30"/>
      <c r="K40" s="13"/>
      <c r="L40" s="13"/>
      <c r="M40" s="13"/>
      <c r="N40" s="15"/>
      <c r="O40" s="13"/>
      <c r="P40" s="15"/>
      <c r="Q40" s="13"/>
      <c r="R40" s="13"/>
    </row>
    <row r="41" spans="1:18" x14ac:dyDescent="0.25">
      <c r="A41" s="10"/>
      <c r="B41" s="18"/>
      <c r="C41" s="13"/>
      <c r="D41" s="13"/>
      <c r="E41" s="14"/>
      <c r="F41" s="15"/>
      <c r="G41" s="13"/>
      <c r="H41" s="13"/>
      <c r="I41" s="10"/>
      <c r="J41" s="30"/>
      <c r="K41" s="13"/>
      <c r="L41" s="13"/>
      <c r="M41" s="13"/>
      <c r="N41" s="15"/>
      <c r="O41" s="13"/>
      <c r="P41" s="15"/>
      <c r="Q41" s="13"/>
      <c r="R41" s="13"/>
    </row>
    <row r="42" spans="1:18" x14ac:dyDescent="0.25">
      <c r="A42" s="10"/>
      <c r="B42" s="18"/>
      <c r="C42" s="13"/>
      <c r="D42" s="13"/>
      <c r="E42" s="14"/>
      <c r="F42" s="15"/>
      <c r="G42" s="13"/>
      <c r="H42" s="13"/>
      <c r="I42" s="10"/>
      <c r="J42" s="30"/>
      <c r="K42" s="13"/>
      <c r="L42" s="13"/>
      <c r="M42" s="13"/>
      <c r="N42" s="15"/>
      <c r="O42" s="13"/>
      <c r="P42" s="15"/>
      <c r="Q42" s="13"/>
      <c r="R42" s="13"/>
    </row>
    <row r="43" spans="1:18" x14ac:dyDescent="0.25">
      <c r="A43" s="17"/>
      <c r="B43" s="18"/>
      <c r="C43" s="13"/>
      <c r="D43" s="13"/>
      <c r="E43" s="14"/>
      <c r="F43" s="15"/>
      <c r="G43" s="13"/>
      <c r="H43" s="13"/>
      <c r="J43" s="30"/>
      <c r="K43" s="13"/>
      <c r="L43" s="13"/>
      <c r="M43" s="13"/>
      <c r="N43" s="15"/>
      <c r="O43" s="13"/>
      <c r="P43" s="15"/>
      <c r="Q43" s="13"/>
      <c r="R43" s="13"/>
    </row>
    <row r="44" spans="1:18" x14ac:dyDescent="0.25">
      <c r="A44" s="19"/>
      <c r="B44" s="20"/>
      <c r="C44" s="14"/>
      <c r="D44" s="14"/>
      <c r="E44" s="14"/>
      <c r="F44" s="15"/>
      <c r="G44" s="13"/>
      <c r="H44" s="13"/>
      <c r="I44" s="19"/>
      <c r="J44" s="20"/>
      <c r="K44" s="13"/>
      <c r="L44" s="14"/>
      <c r="M44" s="13"/>
      <c r="N44" s="15"/>
      <c r="O44" s="13"/>
      <c r="P44" s="15"/>
      <c r="Q44" s="13"/>
      <c r="R44" s="13"/>
    </row>
    <row r="45" spans="1:18" x14ac:dyDescent="0.25">
      <c r="A45" s="21"/>
      <c r="B45" s="22" t="s">
        <v>12</v>
      </c>
      <c r="C45" s="14">
        <f>MIN(C2:C40)</f>
        <v>17.404867172241211</v>
      </c>
      <c r="D45" s="14"/>
      <c r="E45" s="14"/>
      <c r="F45" s="15"/>
      <c r="G45" s="13"/>
      <c r="H45" s="13"/>
      <c r="I45" s="21"/>
      <c r="J45" s="22" t="s">
        <v>12</v>
      </c>
      <c r="K45" s="23">
        <f>MIN(K2:K39)</f>
        <v>18.947721481323242</v>
      </c>
      <c r="L45" s="14"/>
      <c r="M45" s="13"/>
      <c r="N45" s="15"/>
      <c r="O45" s="13"/>
      <c r="P45" s="15"/>
      <c r="Q45" s="13"/>
      <c r="R45" s="13"/>
    </row>
    <row r="46" spans="1:18" x14ac:dyDescent="0.25">
      <c r="C46" s="14"/>
      <c r="D46" s="14"/>
      <c r="E46" s="14"/>
      <c r="F46" s="15"/>
      <c r="G46" s="13"/>
      <c r="H46" s="13"/>
      <c r="I46" s="19"/>
      <c r="J46" s="13"/>
      <c r="K46" s="13"/>
      <c r="L46" s="14"/>
      <c r="M46" s="13"/>
      <c r="N46" s="15"/>
      <c r="O46" s="13"/>
      <c r="P46" s="15"/>
      <c r="Q46" s="13"/>
      <c r="R46" s="13"/>
    </row>
    <row r="48" spans="1:18" x14ac:dyDescent="0.25">
      <c r="C48" s="17"/>
    </row>
    <row r="49" spans="3:5" x14ac:dyDescent="0.25">
      <c r="C49" s="17"/>
      <c r="D49" s="13"/>
      <c r="E49" s="13"/>
    </row>
    <row r="50" spans="3:5" x14ac:dyDescent="0.25">
      <c r="C50" s="17"/>
      <c r="D50" s="13"/>
      <c r="E50" s="13"/>
    </row>
    <row r="51" spans="3:5" x14ac:dyDescent="0.25">
      <c r="C51" s="17"/>
      <c r="D51" s="13"/>
      <c r="E51" s="13"/>
    </row>
    <row r="52" spans="3:5" x14ac:dyDescent="0.25">
      <c r="C52" s="17"/>
      <c r="D52" s="13"/>
      <c r="E52" s="13"/>
    </row>
    <row r="53" spans="3:5" x14ac:dyDescent="0.25">
      <c r="C53" s="17"/>
      <c r="D53" s="13"/>
      <c r="E53" s="13"/>
    </row>
    <row r="54" spans="3:5" x14ac:dyDescent="0.25">
      <c r="C54" s="17"/>
      <c r="D54" s="13"/>
      <c r="E54" s="13"/>
    </row>
    <row r="55" spans="3:5" x14ac:dyDescent="0.25">
      <c r="C55" s="17"/>
      <c r="D55" s="13"/>
      <c r="E55" s="13"/>
    </row>
    <row r="56" spans="3:5" x14ac:dyDescent="0.25">
      <c r="C56" s="17"/>
      <c r="D56" s="13"/>
      <c r="E56" s="13"/>
    </row>
    <row r="57" spans="3:5" x14ac:dyDescent="0.25">
      <c r="C57" s="17"/>
      <c r="D57" s="13"/>
      <c r="E57" s="13"/>
    </row>
    <row r="59" spans="3:5" x14ac:dyDescent="0.25">
      <c r="D59" s="13"/>
      <c r="E59" s="13"/>
    </row>
    <row r="61" spans="3:5" x14ac:dyDescent="0.25">
      <c r="D61" s="13"/>
      <c r="E61" s="13"/>
    </row>
    <row r="63" spans="3:5" x14ac:dyDescent="0.25">
      <c r="D63" s="13"/>
      <c r="E63" s="13"/>
    </row>
    <row r="65" spans="4:5" x14ac:dyDescent="0.25">
      <c r="D65" s="13"/>
      <c r="E65" s="1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opLeftCell="I22" workbookViewId="0">
      <selection activeCell="Q38" sqref="Q38:R38"/>
    </sheetView>
  </sheetViews>
  <sheetFormatPr baseColWidth="10" defaultColWidth="10.7109375" defaultRowHeight="15" x14ac:dyDescent="0.25"/>
  <cols>
    <col min="1" max="1" width="10.7109375" style="1"/>
    <col min="2" max="2" width="10.7109375" style="2"/>
    <col min="3" max="9" width="10.7109375" style="1"/>
    <col min="10" max="10" width="12.42578125" style="2" hidden="1" customWidth="1"/>
    <col min="11" max="16" width="10.7109375" style="1" hidden="1" customWidth="1"/>
    <col min="17" max="16384" width="10.7109375" style="1"/>
  </cols>
  <sheetData>
    <row r="1" spans="1:18" x14ac:dyDescent="0.2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34</v>
      </c>
      <c r="J1" s="4" t="s">
        <v>1</v>
      </c>
      <c r="K1" s="5" t="s">
        <v>2</v>
      </c>
      <c r="L1" s="8" t="s">
        <v>3</v>
      </c>
      <c r="M1" s="4" t="s">
        <v>4</v>
      </c>
      <c r="N1" s="9" t="s">
        <v>5</v>
      </c>
      <c r="O1" s="4" t="s">
        <v>8</v>
      </c>
      <c r="P1" s="9" t="s">
        <v>9</v>
      </c>
      <c r="Q1" s="4" t="s">
        <v>10</v>
      </c>
      <c r="R1" s="4" t="s">
        <v>11</v>
      </c>
    </row>
    <row r="2" spans="1:18" x14ac:dyDescent="0.25">
      <c r="A2" s="10" t="s">
        <v>13</v>
      </c>
      <c r="B2" s="30">
        <v>19.225025177001953</v>
      </c>
      <c r="C2" s="11">
        <f>AVERAGE(B2:B3)</f>
        <v>19.466691970825195</v>
      </c>
      <c r="D2" s="11">
        <f>STDEV(B2:B3)/COUNT(B2:B3)^(1/2)</f>
        <v>0.24166679382324219</v>
      </c>
      <c r="E2" s="6">
        <f>$A$3^($C$45-C2)</f>
        <v>0.23951288932291626</v>
      </c>
      <c r="F2" s="12">
        <f>D2*E2*LN($A$3)</f>
        <v>4.012096139621036E-2</v>
      </c>
      <c r="G2" s="11">
        <f>GEOMEAN(E2)</f>
        <v>0.23951288932291626</v>
      </c>
      <c r="H2" s="11">
        <f>G2*((F2/(2*E2))^2)^0.5</f>
        <v>2.006048069810518E-2</v>
      </c>
      <c r="I2" s="10" t="s">
        <v>13</v>
      </c>
      <c r="J2" s="30">
        <v>28.394218444824219</v>
      </c>
      <c r="K2" s="11">
        <f>AVERAGE(J2:J3)</f>
        <v>27.572537422180176</v>
      </c>
      <c r="L2" s="11">
        <f>STDEV(J2:J3)/COUNT(J2:J3)^(1/2)</f>
        <v>0.82168102264404286</v>
      </c>
      <c r="M2" s="11">
        <f>$I$3^($K$45-K2)</f>
        <v>0.30037532692664215</v>
      </c>
      <c r="N2" s="12">
        <f>L2*M2*LN($I$3)</f>
        <v>0.17107753115588473</v>
      </c>
      <c r="O2" s="11">
        <f>M2/G2</f>
        <v>1.2541092371929508</v>
      </c>
      <c r="P2" s="12">
        <f>O2*((H2/G2)^2+(N2/M2)^2)^0.5</f>
        <v>0.72195472057887322</v>
      </c>
      <c r="Q2" s="11">
        <f>O2/$O$2</f>
        <v>1</v>
      </c>
      <c r="R2" s="11">
        <f>P2/$O$2</f>
        <v>0.57567132046233149</v>
      </c>
    </row>
    <row r="3" spans="1:18" x14ac:dyDescent="0.25">
      <c r="A3" s="10">
        <v>2</v>
      </c>
      <c r="B3" s="30">
        <v>19.708358764648438</v>
      </c>
      <c r="C3" s="11"/>
      <c r="D3" s="11"/>
      <c r="E3" s="6"/>
      <c r="F3" s="12"/>
      <c r="G3" s="11"/>
      <c r="H3" s="11"/>
      <c r="I3" s="10">
        <v>2</v>
      </c>
      <c r="J3" s="30">
        <v>26.750856399536133</v>
      </c>
      <c r="K3" s="13"/>
      <c r="L3" s="14"/>
      <c r="M3" s="13"/>
      <c r="N3" s="15"/>
      <c r="O3" s="13"/>
      <c r="P3" s="15"/>
      <c r="Q3" s="11"/>
      <c r="R3" s="11"/>
    </row>
    <row r="4" spans="1:18" x14ac:dyDescent="0.25">
      <c r="A4" s="26" t="s">
        <v>15</v>
      </c>
      <c r="B4" s="30">
        <v>18.944904327392578</v>
      </c>
      <c r="C4" s="11">
        <f>AVERAGE(B4:B5)</f>
        <v>18.419907569885254</v>
      </c>
      <c r="D4" s="11">
        <f>STDEV(B4:B5)/COUNT(B4:B5)^(1/2)</f>
        <v>0.52499675750732422</v>
      </c>
      <c r="E4" s="6">
        <f>$A$3^($C$45-C4)</f>
        <v>0.49481447245969573</v>
      </c>
      <c r="F4" s="12">
        <f>D4*E4*LN($A$3)</f>
        <v>0.18006299754726265</v>
      </c>
      <c r="G4" s="11">
        <f>GEOMEAN(E4)</f>
        <v>0.49481447245969573</v>
      </c>
      <c r="H4" s="11">
        <f>G4*((F4/(2*E4))^2)^0.5</f>
        <v>9.0031498773631327E-2</v>
      </c>
      <c r="I4" s="26" t="s">
        <v>15</v>
      </c>
      <c r="J4" s="30">
        <v>28.204694747924805</v>
      </c>
      <c r="K4" s="13">
        <f>AVERAGE(J4:J5)</f>
        <v>27.695808410644531</v>
      </c>
      <c r="L4" s="13">
        <f>STDEV(J4:J5)/COUNT(J4:J5)^(1/2)</f>
        <v>0.50888633728027344</v>
      </c>
      <c r="M4" s="13">
        <f>$I$3^($K$45-K4)</f>
        <v>0.27577569729705065</v>
      </c>
      <c r="N4" s="15">
        <f>L4*M4*LN($I$3)</f>
        <v>9.7275224861059606E-2</v>
      </c>
      <c r="O4" s="13">
        <f>M4/G4</f>
        <v>0.55733151038647821</v>
      </c>
      <c r="P4" s="15">
        <f>O4*((H4/G4)^2+(N4/M4)^2)^0.5</f>
        <v>0.22120267008642755</v>
      </c>
      <c r="Q4" s="11">
        <f>O4/$O$2</f>
        <v>0.44440427823810857</v>
      </c>
      <c r="R4" s="11">
        <f>P4/$O$2</f>
        <v>0.17638229870752037</v>
      </c>
    </row>
    <row r="5" spans="1:18" x14ac:dyDescent="0.25">
      <c r="A5" s="26"/>
      <c r="B5" s="30">
        <v>17.89491081237793</v>
      </c>
      <c r="C5" s="11"/>
      <c r="D5" s="11"/>
      <c r="E5" s="6"/>
      <c r="F5" s="12"/>
      <c r="G5" s="11"/>
      <c r="H5" s="11"/>
      <c r="I5" s="26"/>
      <c r="J5" s="30">
        <v>27.186922073364258</v>
      </c>
      <c r="K5" s="13"/>
      <c r="L5" s="14"/>
      <c r="M5" s="13"/>
      <c r="N5" s="15"/>
      <c r="O5" s="13"/>
      <c r="P5" s="15"/>
      <c r="Q5" s="11"/>
      <c r="R5" s="11"/>
    </row>
    <row r="6" spans="1:18" x14ac:dyDescent="0.25">
      <c r="A6" s="26" t="s">
        <v>16</v>
      </c>
      <c r="B6" s="30">
        <v>18.466682434082031</v>
      </c>
      <c r="C6" s="11">
        <f>AVERAGE(B6:B7)</f>
        <v>18.341568946838379</v>
      </c>
      <c r="D6" s="11">
        <f>STDEV(B6:B7)/COUNT(B6:B7)^(1/2)</f>
        <v>0.12511348724365234</v>
      </c>
      <c r="E6" s="6">
        <f>$A$3^($C$45-C6)</f>
        <v>0.52242586306167649</v>
      </c>
      <c r="F6" s="12">
        <f>D6*E6*LN($A$3)</f>
        <v>4.5305847529389077E-2</v>
      </c>
      <c r="G6" s="11">
        <f>GEOMEAN(E6)</f>
        <v>0.52242586306167649</v>
      </c>
      <c r="H6" s="11">
        <f>G6*((F6/(2*E6))^2)^0.5</f>
        <v>2.2652923764694539E-2</v>
      </c>
      <c r="I6" s="26" t="s">
        <v>16</v>
      </c>
      <c r="J6" s="30">
        <v>25.015077590942383</v>
      </c>
      <c r="K6" s="13">
        <f>AVERAGE(J6:J7)</f>
        <v>26.409326553344727</v>
      </c>
      <c r="L6" s="13">
        <f>STDEV(J6:J7)/COUNT(J6:J7)^(1/2)</f>
        <v>1.3942489624023435</v>
      </c>
      <c r="M6" s="13">
        <f>$I$3^($K$45-K6)</f>
        <v>0.67270649262863791</v>
      </c>
      <c r="N6" s="15">
        <f>L6*M6*LN($I$3)</f>
        <v>0.65011683187797475</v>
      </c>
      <c r="O6" s="13">
        <f>M6/G6</f>
        <v>1.287659245440572</v>
      </c>
      <c r="P6" s="15">
        <f>O6*((H6/G6)^2+(N6/M6)^2)^0.5</f>
        <v>1.2456712567042336</v>
      </c>
      <c r="Q6" s="11">
        <f>O6/$O$2</f>
        <v>1.0267520621430997</v>
      </c>
      <c r="R6" s="11">
        <f>P6/$O$2</f>
        <v>0.99327173404160252</v>
      </c>
    </row>
    <row r="7" spans="1:18" x14ac:dyDescent="0.25">
      <c r="A7" s="26"/>
      <c r="B7" s="30">
        <v>18.216455459594727</v>
      </c>
      <c r="C7" s="11"/>
      <c r="D7" s="11"/>
      <c r="E7" s="6"/>
      <c r="F7" s="12"/>
      <c r="G7" s="11"/>
      <c r="H7" s="11"/>
      <c r="I7" s="26"/>
      <c r="J7" s="30">
        <v>27.80357551574707</v>
      </c>
      <c r="K7" s="13"/>
      <c r="L7" s="14"/>
      <c r="M7" s="13"/>
      <c r="N7" s="15"/>
      <c r="O7" s="13"/>
      <c r="P7" s="15"/>
      <c r="Q7" s="11"/>
      <c r="R7" s="11"/>
    </row>
    <row r="8" spans="1:18" x14ac:dyDescent="0.25">
      <c r="A8" s="26" t="s">
        <v>17</v>
      </c>
      <c r="B8" s="30">
        <v>19.546026229858398</v>
      </c>
      <c r="C8" s="11">
        <f>AVERAGE(B8:B9)</f>
        <v>19.146811485290527</v>
      </c>
      <c r="D8" s="11">
        <f>STDEV(B8:B9)/COUNT(B8:B9)^(1/2)</f>
        <v>0.39921474456787109</v>
      </c>
      <c r="E8" s="6">
        <f>$A$3^($C$45-C8)</f>
        <v>0.29896648885441857</v>
      </c>
      <c r="F8" s="12">
        <f>D8*E8*LN($A$3)</f>
        <v>8.2728384793523291E-2</v>
      </c>
      <c r="G8" s="11">
        <f>GEOMEAN(E8)</f>
        <v>0.29896648885441857</v>
      </c>
      <c r="H8" s="11">
        <f>G8*((F8/(2*E8))^2)^0.5</f>
        <v>4.1364192396761645E-2</v>
      </c>
      <c r="I8" s="26" t="s">
        <v>17</v>
      </c>
      <c r="J8" s="30">
        <v>29.033924102783203</v>
      </c>
      <c r="K8" s="13">
        <f>AVERAGE(J8:J9)</f>
        <v>28.535693168640137</v>
      </c>
      <c r="L8" s="13">
        <f>STDEV(J8:J9)/COUNT(J8:J9)^(1/2)</f>
        <v>0.49823093414306635</v>
      </c>
      <c r="M8" s="13">
        <f>$I$3^($K$45-K8)</f>
        <v>0.15407262657054147</v>
      </c>
      <c r="N8" s="15">
        <f>L8*M8*LN($I$3)</f>
        <v>5.3208575954358461E-2</v>
      </c>
      <c r="O8" s="13">
        <f>M8/G8</f>
        <v>0.51535082463896809</v>
      </c>
      <c r="P8" s="15">
        <f>O8*((H8/G8)^2+(N8/M8)^2)^0.5</f>
        <v>0.19172681376266562</v>
      </c>
      <c r="Q8" s="11">
        <f>O8/$O$2</f>
        <v>0.41092977338438891</v>
      </c>
      <c r="R8" s="11">
        <f>P8/$O$2</f>
        <v>0.15287887855112539</v>
      </c>
    </row>
    <row r="9" spans="1:18" x14ac:dyDescent="0.25">
      <c r="A9" s="26"/>
      <c r="B9" s="30">
        <v>18.747596740722656</v>
      </c>
      <c r="C9" s="11"/>
      <c r="D9" s="11"/>
      <c r="E9" s="6"/>
      <c r="F9" s="12"/>
      <c r="G9" s="11"/>
      <c r="H9" s="11"/>
      <c r="I9" s="26"/>
      <c r="J9" s="30">
        <v>28.03746223449707</v>
      </c>
      <c r="K9" s="13"/>
      <c r="L9" s="14"/>
      <c r="M9" s="13"/>
      <c r="N9" s="15"/>
      <c r="O9" s="13"/>
      <c r="P9" s="15"/>
      <c r="Q9" s="11"/>
      <c r="R9" s="11"/>
    </row>
    <row r="10" spans="1:18" x14ac:dyDescent="0.25">
      <c r="A10" s="26" t="s">
        <v>18</v>
      </c>
      <c r="B10" s="30">
        <v>20.12315559387207</v>
      </c>
      <c r="C10" s="11">
        <f>AVERAGE(B10:B11)</f>
        <v>19.704206466674805</v>
      </c>
      <c r="D10" s="11">
        <f>STDEV(B10:B11)/COUNT(B10:B11)^(1/2)</f>
        <v>0.41894912719726563</v>
      </c>
      <c r="E10" s="6">
        <f>$A$3^($C$45-C10)</f>
        <v>0.20315611642278925</v>
      </c>
      <c r="F10" s="12">
        <f>D10*E10*LN($A$3)</f>
        <v>5.8995196661706877E-2</v>
      </c>
      <c r="G10" s="11">
        <f>GEOMEAN(E10)</f>
        <v>0.20315611642278925</v>
      </c>
      <c r="H10" s="11">
        <f>G10*((F10/(2*E10))^2)^0.5</f>
        <v>2.9497598330853438E-2</v>
      </c>
      <c r="I10" s="26" t="s">
        <v>18</v>
      </c>
      <c r="J10" s="30">
        <v>27.534614562988281</v>
      </c>
      <c r="K10" s="13">
        <f>AVERAGE(J10:J11)</f>
        <v>25.837375640869141</v>
      </c>
      <c r="L10" s="13">
        <f>STDEV(J10:J11)/COUNT(J10:J11)^(1/2)</f>
        <v>1.6972389221191404</v>
      </c>
      <c r="M10" s="13">
        <f>$I$3^($K$45-K10)</f>
        <v>1</v>
      </c>
      <c r="N10" s="15">
        <f>L10*M10*LN($I$3)</f>
        <v>1.1764363736034826</v>
      </c>
      <c r="O10" s="13">
        <f>M10/G10</f>
        <v>4.9223228796070053</v>
      </c>
      <c r="P10" s="15">
        <f>O10*((H10/G10)^2+(N10/M10)^2)^0.5</f>
        <v>5.8347377170816728</v>
      </c>
      <c r="Q10" s="11">
        <f>O10/$O$2</f>
        <v>3.924955445368179</v>
      </c>
      <c r="R10" s="11">
        <f>P10/$O$2</f>
        <v>4.6524956072737789</v>
      </c>
    </row>
    <row r="11" spans="1:18" x14ac:dyDescent="0.25">
      <c r="A11" s="26"/>
      <c r="B11" s="30">
        <v>19.285257339477539</v>
      </c>
      <c r="C11" s="11"/>
      <c r="D11" s="11"/>
      <c r="E11" s="6"/>
      <c r="F11" s="12"/>
      <c r="G11" s="11"/>
      <c r="H11" s="11"/>
      <c r="I11" s="26"/>
      <c r="J11" s="30">
        <v>24.14013671875</v>
      </c>
      <c r="K11" s="13"/>
      <c r="L11" s="16"/>
      <c r="M11" s="13"/>
      <c r="N11" s="15"/>
      <c r="O11" s="13"/>
      <c r="P11" s="15"/>
      <c r="Q11" s="11"/>
      <c r="R11" s="11"/>
    </row>
    <row r="12" spans="1:18" x14ac:dyDescent="0.25">
      <c r="A12" s="26" t="s">
        <v>19</v>
      </c>
      <c r="B12" s="30">
        <v>19.545764923095703</v>
      </c>
      <c r="C12" s="11">
        <f>AVERAGE(B12:B13)</f>
        <v>18.746830940246582</v>
      </c>
      <c r="D12" s="11">
        <f>STDEV(B12:B13)/COUNT(B12:B13)^(1/2)</f>
        <v>0.79893398284912109</v>
      </c>
      <c r="E12" s="6">
        <f>$A$3^($C$45-C12)</f>
        <v>0.39448332739750447</v>
      </c>
      <c r="F12" s="12">
        <f>D12*E12*LN($A$3)</f>
        <v>0.21845651852456788</v>
      </c>
      <c r="G12" s="11">
        <f>GEOMEAN(E12)</f>
        <v>0.39448332739750447</v>
      </c>
      <c r="H12" s="11">
        <f>G12*((F12/(2*E12))^2)^0.5</f>
        <v>0.10922825926228392</v>
      </c>
      <c r="I12" s="26" t="s">
        <v>19</v>
      </c>
      <c r="J12" s="30">
        <v>27.051862716674805</v>
      </c>
      <c r="K12" s="13">
        <f>AVERAGE(J12:J13)</f>
        <v>26.831847190856934</v>
      </c>
      <c r="L12" s="13">
        <f>STDEV(J12:J13)/COUNT(J12:J13)^(1/2)</f>
        <v>0.22001552581787109</v>
      </c>
      <c r="M12" s="13">
        <f>$I$3^($K$45-K12)</f>
        <v>0.50191969057577701</v>
      </c>
      <c r="N12" s="15">
        <f>L12*M12*LN($I$3)</f>
        <v>7.65443295433577E-2</v>
      </c>
      <c r="O12" s="13">
        <f>M12/G12</f>
        <v>1.2723470314627856</v>
      </c>
      <c r="P12" s="15">
        <f>O12*((H12/G12)^2+(N12/M12)^2)^0.5</f>
        <v>0.4022004655356875</v>
      </c>
      <c r="Q12" s="11">
        <f>O12/$O$2</f>
        <v>1.0145424287844782</v>
      </c>
      <c r="R12" s="11">
        <f>P12/$O$2</f>
        <v>0.32070608652554483</v>
      </c>
    </row>
    <row r="13" spans="1:18" x14ac:dyDescent="0.25">
      <c r="A13" s="27"/>
      <c r="B13" s="30">
        <v>17.947896957397461</v>
      </c>
      <c r="C13" s="11"/>
      <c r="D13" s="11"/>
      <c r="E13" s="6"/>
      <c r="F13" s="12"/>
      <c r="G13" s="11"/>
      <c r="H13" s="11"/>
      <c r="I13" s="27"/>
      <c r="J13" s="30">
        <v>26.611831665039063</v>
      </c>
      <c r="K13" s="13"/>
      <c r="L13" s="13"/>
      <c r="M13" s="13"/>
      <c r="N13" s="15"/>
      <c r="O13" s="13"/>
      <c r="P13" s="15"/>
      <c r="Q13" s="11"/>
      <c r="R13" s="11"/>
    </row>
    <row r="14" spans="1:18" x14ac:dyDescent="0.25">
      <c r="A14" s="26" t="s">
        <v>20</v>
      </c>
      <c r="B14" s="30">
        <v>19.190750122070313</v>
      </c>
      <c r="C14" s="11">
        <f t="shared" ref="C14:C38" si="0">AVERAGE(B14:B15)</f>
        <v>18.540834426879883</v>
      </c>
      <c r="D14" s="11">
        <f t="shared" ref="D14:D38" si="1">STDEV(B14:B15)/COUNT(B14:B15)^(1/2)</f>
        <v>0.64991569519042969</v>
      </c>
      <c r="E14" s="6">
        <f t="shared" ref="E14:E38" si="2">$A$3^($C$45-C14)</f>
        <v>0.45502973989472939</v>
      </c>
      <c r="F14" s="12">
        <f t="shared" ref="F14:F38" si="3">D14*E14*LN($A$3)</f>
        <v>0.20498508787676928</v>
      </c>
      <c r="G14" s="11">
        <f t="shared" ref="G14:G38" si="4">GEOMEAN(E14)</f>
        <v>0.45502973989472939</v>
      </c>
      <c r="H14" s="11">
        <f t="shared" ref="H14:H38" si="5">G14*((F14/(2*E14))^2)^0.5</f>
        <v>0.10249254393838464</v>
      </c>
      <c r="I14" s="26" t="s">
        <v>20</v>
      </c>
      <c r="J14" s="30">
        <v>28.032873153686523</v>
      </c>
      <c r="K14" s="13">
        <f t="shared" ref="K14:K38" si="6">AVERAGE(J14:J15)</f>
        <v>26.446538925170898</v>
      </c>
      <c r="L14" s="13">
        <f t="shared" ref="L14:L38" si="7">STDEV(J14:J15)/COUNT(J14:J15)^(1/2)</f>
        <v>1.5863342285156248</v>
      </c>
      <c r="M14" s="13">
        <f t="shared" ref="M14:M38" si="8">$I$3^($K$45-K14)</f>
        <v>0.65557680469102775</v>
      </c>
      <c r="N14" s="15">
        <f t="shared" ref="N14:N38" si="9">L14*M14*LN($I$3)</f>
        <v>0.72084806229144049</v>
      </c>
      <c r="O14" s="13">
        <f t="shared" ref="O14:O38" si="10">M14/G14</f>
        <v>1.4407339723392469</v>
      </c>
      <c r="P14" s="15">
        <f t="shared" ref="P14:P38" si="11">O14*((H14/G14)^2+(N14/M14)^2)^0.5</f>
        <v>1.6170746329375529</v>
      </c>
      <c r="Q14" s="11">
        <f t="shared" ref="Q14:R38" si="12">O14/$O$2</f>
        <v>1.148810589709087</v>
      </c>
      <c r="R14" s="11">
        <f t="shared" si="12"/>
        <v>1.2894208773687217</v>
      </c>
    </row>
    <row r="15" spans="1:18" x14ac:dyDescent="0.25">
      <c r="A15" s="10"/>
      <c r="B15" s="30">
        <v>17.890918731689453</v>
      </c>
      <c r="C15" s="11"/>
      <c r="D15" s="11"/>
      <c r="E15" s="6"/>
      <c r="F15" s="12"/>
      <c r="G15" s="11"/>
      <c r="H15" s="11"/>
      <c r="I15" s="10"/>
      <c r="J15" s="30">
        <v>24.860204696655273</v>
      </c>
      <c r="K15" s="13"/>
      <c r="L15" s="13"/>
      <c r="M15" s="13"/>
      <c r="N15" s="15"/>
      <c r="O15" s="13"/>
      <c r="P15" s="15"/>
      <c r="Q15" s="11"/>
      <c r="R15" s="11"/>
    </row>
    <row r="16" spans="1:18" x14ac:dyDescent="0.25">
      <c r="A16" s="24" t="s">
        <v>22</v>
      </c>
      <c r="B16" s="30">
        <v>20.793262481689453</v>
      </c>
      <c r="C16" s="11">
        <f t="shared" si="0"/>
        <v>20.267937660217285</v>
      </c>
      <c r="D16" s="11">
        <f t="shared" si="1"/>
        <v>0.52532482147216797</v>
      </c>
      <c r="E16" s="6">
        <f t="shared" si="2"/>
        <v>0.13744530312316572</v>
      </c>
      <c r="F16" s="12">
        <f t="shared" si="3"/>
        <v>5.0047603463636049E-2</v>
      </c>
      <c r="G16" s="11">
        <f t="shared" si="4"/>
        <v>0.13744530312316572</v>
      </c>
      <c r="H16" s="11">
        <f t="shared" si="5"/>
        <v>2.5023801731818025E-2</v>
      </c>
      <c r="I16" s="24" t="s">
        <v>22</v>
      </c>
      <c r="J16" s="30">
        <v>28.780078887939453</v>
      </c>
      <c r="K16" s="13">
        <f t="shared" si="6"/>
        <v>28.092419624328613</v>
      </c>
      <c r="L16" s="13">
        <f t="shared" si="7"/>
        <v>0.68765926361083973</v>
      </c>
      <c r="M16" s="13">
        <f t="shared" si="8"/>
        <v>0.20949039683361298</v>
      </c>
      <c r="N16" s="15">
        <f t="shared" si="9"/>
        <v>9.985340486883415E-2</v>
      </c>
      <c r="O16" s="13">
        <f t="shared" si="10"/>
        <v>1.5241728314709098</v>
      </c>
      <c r="P16" s="15">
        <f t="shared" si="11"/>
        <v>0.77768898969584044</v>
      </c>
      <c r="Q16" s="11">
        <f t="shared" si="12"/>
        <v>1.2153429591846698</v>
      </c>
      <c r="R16" s="11">
        <f t="shared" si="12"/>
        <v>0.62011263981798515</v>
      </c>
    </row>
    <row r="17" spans="1:18" x14ac:dyDescent="0.25">
      <c r="A17" s="24"/>
      <c r="B17" s="30">
        <v>19.742612838745117</v>
      </c>
      <c r="C17" s="11"/>
      <c r="D17" s="11"/>
      <c r="E17" s="6"/>
      <c r="F17" s="12"/>
      <c r="G17" s="11"/>
      <c r="H17" s="11"/>
      <c r="I17" s="24"/>
      <c r="J17" s="30">
        <v>27.404760360717773</v>
      </c>
      <c r="K17" s="13"/>
      <c r="L17" s="13"/>
      <c r="M17" s="13"/>
      <c r="N17" s="15"/>
      <c r="O17" s="13"/>
      <c r="P17" s="15"/>
      <c r="Q17" s="11"/>
      <c r="R17" s="11"/>
    </row>
    <row r="18" spans="1:18" x14ac:dyDescent="0.25">
      <c r="A18" s="24" t="s">
        <v>23</v>
      </c>
      <c r="B18" s="30">
        <v>19.485324859619141</v>
      </c>
      <c r="C18" s="11">
        <f t="shared" si="0"/>
        <v>19.047099113464355</v>
      </c>
      <c r="D18" s="11">
        <f t="shared" si="1"/>
        <v>0.4382257461547851</v>
      </c>
      <c r="E18" s="6">
        <f t="shared" si="2"/>
        <v>0.32036047273713114</v>
      </c>
      <c r="F18" s="12">
        <f t="shared" si="3"/>
        <v>9.7311076301491273E-2</v>
      </c>
      <c r="G18" s="11">
        <f t="shared" si="4"/>
        <v>0.32036047273713114</v>
      </c>
      <c r="H18" s="11">
        <f t="shared" si="5"/>
        <v>4.8655538150745643E-2</v>
      </c>
      <c r="I18" s="24" t="s">
        <v>23</v>
      </c>
      <c r="J18" s="30">
        <v>27.535835266113281</v>
      </c>
      <c r="K18" s="13">
        <f t="shared" si="6"/>
        <v>27.843523979187012</v>
      </c>
      <c r="L18" s="13">
        <f t="shared" si="7"/>
        <v>0.30768871307373041</v>
      </c>
      <c r="M18" s="13">
        <f t="shared" si="8"/>
        <v>0.24893684120028023</v>
      </c>
      <c r="N18" s="15">
        <f t="shared" si="9"/>
        <v>5.3091647323024883E-2</v>
      </c>
      <c r="O18" s="13">
        <f t="shared" si="10"/>
        <v>0.77705229697467415</v>
      </c>
      <c r="P18" s="15">
        <f t="shared" si="11"/>
        <v>0.20345178949429929</v>
      </c>
      <c r="Q18" s="11">
        <f t="shared" si="12"/>
        <v>0.61960495460023546</v>
      </c>
      <c r="R18" s="11">
        <f t="shared" si="12"/>
        <v>0.1622281245210199</v>
      </c>
    </row>
    <row r="19" spans="1:18" x14ac:dyDescent="0.25">
      <c r="A19" s="24"/>
      <c r="B19" s="30">
        <v>18.60887336730957</v>
      </c>
      <c r="C19" s="11"/>
      <c r="D19" s="11"/>
      <c r="E19" s="6"/>
      <c r="F19" s="12"/>
      <c r="G19" s="11"/>
      <c r="H19" s="11"/>
      <c r="I19" s="24"/>
      <c r="J19" s="30">
        <v>28.151212692260742</v>
      </c>
      <c r="K19" s="13"/>
      <c r="L19" s="13"/>
      <c r="M19" s="13"/>
      <c r="N19" s="15"/>
      <c r="O19" s="13"/>
      <c r="P19" s="15"/>
      <c r="Q19" s="11"/>
      <c r="R19" s="11"/>
    </row>
    <row r="20" spans="1:18" x14ac:dyDescent="0.25">
      <c r="A20" s="24" t="s">
        <v>24</v>
      </c>
      <c r="B20" s="30">
        <v>19.676050186157227</v>
      </c>
      <c r="C20" s="11">
        <f t="shared" si="0"/>
        <v>19.59295654296875</v>
      </c>
      <c r="D20" s="11">
        <f t="shared" si="1"/>
        <v>8.3093643188476563E-2</v>
      </c>
      <c r="E20" s="6">
        <f t="shared" si="2"/>
        <v>0.2194418552018374</v>
      </c>
      <c r="F20" s="12">
        <f t="shared" si="3"/>
        <v>1.2639000412397071E-2</v>
      </c>
      <c r="G20" s="11">
        <f t="shared" si="4"/>
        <v>0.2194418552018374</v>
      </c>
      <c r="H20" s="11">
        <f t="shared" si="5"/>
        <v>6.3195002061985353E-3</v>
      </c>
      <c r="I20" s="24" t="s">
        <v>24</v>
      </c>
      <c r="J20" s="30">
        <v>26.507774353027344</v>
      </c>
      <c r="K20" s="13">
        <f t="shared" si="6"/>
        <v>26.790925025939941</v>
      </c>
      <c r="L20" s="13">
        <f t="shared" si="7"/>
        <v>0.2831506729125976</v>
      </c>
      <c r="M20" s="13">
        <f t="shared" si="8"/>
        <v>0.51636052387698717</v>
      </c>
      <c r="N20" s="15">
        <f t="shared" si="9"/>
        <v>0.10134354500253888</v>
      </c>
      <c r="O20" s="13">
        <f t="shared" si="10"/>
        <v>2.3530630626598148</v>
      </c>
      <c r="P20" s="15">
        <f t="shared" si="11"/>
        <v>0.46676915599835805</v>
      </c>
      <c r="Q20" s="11">
        <f t="shared" si="12"/>
        <v>1.8762823786599578</v>
      </c>
      <c r="R20" s="11">
        <f t="shared" si="12"/>
        <v>0.37219178533691272</v>
      </c>
    </row>
    <row r="21" spans="1:18" x14ac:dyDescent="0.25">
      <c r="A21" s="24"/>
      <c r="B21" s="30">
        <v>19.509862899780273</v>
      </c>
      <c r="C21" s="11"/>
      <c r="D21" s="11"/>
      <c r="E21" s="6"/>
      <c r="F21" s="12"/>
      <c r="G21" s="11"/>
      <c r="H21" s="11"/>
      <c r="I21" s="24"/>
      <c r="J21" s="30">
        <v>27.074075698852539</v>
      </c>
      <c r="K21" s="13"/>
      <c r="L21" s="13"/>
      <c r="M21" s="13"/>
      <c r="N21" s="15"/>
      <c r="O21" s="13"/>
      <c r="P21" s="15"/>
      <c r="Q21" s="11"/>
      <c r="R21" s="11"/>
    </row>
    <row r="22" spans="1:18" x14ac:dyDescent="0.25">
      <c r="A22" s="24" t="s">
        <v>25</v>
      </c>
      <c r="B22" s="30">
        <v>18.165496826171875</v>
      </c>
      <c r="C22" s="11">
        <f t="shared" si="0"/>
        <v>18.018168449401855</v>
      </c>
      <c r="D22" s="11">
        <f t="shared" si="1"/>
        <v>0.14732837677001953</v>
      </c>
      <c r="E22" s="6">
        <f t="shared" si="2"/>
        <v>0.65369914840316823</v>
      </c>
      <c r="F22" s="12">
        <f t="shared" si="3"/>
        <v>6.6755919789423621E-2</v>
      </c>
      <c r="G22" s="11">
        <f t="shared" si="4"/>
        <v>0.65369914840316823</v>
      </c>
      <c r="H22" s="11">
        <f t="shared" si="5"/>
        <v>3.337795989471181E-2</v>
      </c>
      <c r="I22" s="24" t="s">
        <v>25</v>
      </c>
      <c r="J22" s="30">
        <v>26.945415496826172</v>
      </c>
      <c r="K22" s="13">
        <f t="shared" si="6"/>
        <v>26.472579956054687</v>
      </c>
      <c r="L22" s="13">
        <f t="shared" si="7"/>
        <v>0.47283554077148432</v>
      </c>
      <c r="M22" s="13">
        <f t="shared" si="8"/>
        <v>0.64384962599535156</v>
      </c>
      <c r="N22" s="15">
        <f t="shared" si="9"/>
        <v>0.21101825226725843</v>
      </c>
      <c r="O22" s="13">
        <f t="shared" si="10"/>
        <v>0.98493263692957733</v>
      </c>
      <c r="P22" s="15">
        <f t="shared" si="11"/>
        <v>0.32670034960723227</v>
      </c>
      <c r="Q22" s="11">
        <f t="shared" si="12"/>
        <v>0.78536431095438997</v>
      </c>
      <c r="R22" s="11">
        <f t="shared" si="12"/>
        <v>0.26050390182794564</v>
      </c>
    </row>
    <row r="23" spans="1:18" x14ac:dyDescent="0.25">
      <c r="A23" s="24"/>
      <c r="B23" s="30">
        <v>17.870840072631836</v>
      </c>
      <c r="C23" s="11"/>
      <c r="D23" s="11"/>
      <c r="E23" s="6"/>
      <c r="F23" s="12"/>
      <c r="G23" s="11"/>
      <c r="H23" s="11"/>
      <c r="I23" s="24"/>
      <c r="J23" s="30">
        <v>25.999744415283203</v>
      </c>
      <c r="K23" s="13"/>
      <c r="L23" s="13"/>
      <c r="M23" s="13"/>
      <c r="N23" s="15"/>
      <c r="O23" s="13"/>
      <c r="P23" s="15"/>
      <c r="Q23" s="11"/>
      <c r="R23" s="11"/>
    </row>
    <row r="24" spans="1:18" x14ac:dyDescent="0.25">
      <c r="A24" s="24" t="s">
        <v>26</v>
      </c>
      <c r="B24" s="30">
        <v>17.307441711425781</v>
      </c>
      <c r="C24" s="11">
        <f t="shared" si="0"/>
        <v>17.477898597717285</v>
      </c>
      <c r="D24" s="11">
        <f t="shared" si="1"/>
        <v>0.17045688629150391</v>
      </c>
      <c r="E24" s="6">
        <f t="shared" si="2"/>
        <v>0.95063839374235815</v>
      </c>
      <c r="F24" s="12">
        <f t="shared" si="3"/>
        <v>0.11231955194538625</v>
      </c>
      <c r="G24" s="11">
        <f t="shared" si="4"/>
        <v>0.95063839374235815</v>
      </c>
      <c r="H24" s="11">
        <f t="shared" si="5"/>
        <v>5.6159775972693123E-2</v>
      </c>
      <c r="I24" s="24" t="s">
        <v>26</v>
      </c>
      <c r="J24" s="30">
        <v>26.239374160766602</v>
      </c>
      <c r="K24" s="13">
        <f t="shared" si="6"/>
        <v>25.929765701293945</v>
      </c>
      <c r="L24" s="13">
        <f t="shared" si="7"/>
        <v>0.30960845947265625</v>
      </c>
      <c r="M24" s="13">
        <f t="shared" si="8"/>
        <v>0.93796756459650299</v>
      </c>
      <c r="N24" s="15">
        <f t="shared" si="9"/>
        <v>0.20129180767898214</v>
      </c>
      <c r="O24" s="13">
        <f t="shared" si="10"/>
        <v>0.98667124194724121</v>
      </c>
      <c r="P24" s="15">
        <f t="shared" si="11"/>
        <v>0.21962010295176465</v>
      </c>
      <c r="Q24" s="11">
        <f t="shared" si="12"/>
        <v>0.78675063757260011</v>
      </c>
      <c r="R24" s="11">
        <f t="shared" si="12"/>
        <v>0.17512039337445295</v>
      </c>
    </row>
    <row r="25" spans="1:18" x14ac:dyDescent="0.25">
      <c r="A25" s="25"/>
      <c r="B25" s="30">
        <v>17.648355484008789</v>
      </c>
      <c r="C25" s="11"/>
      <c r="D25" s="11"/>
      <c r="E25" s="6"/>
      <c r="F25" s="12"/>
      <c r="G25" s="11"/>
      <c r="H25" s="11"/>
      <c r="I25" s="25"/>
      <c r="J25" s="30">
        <v>25.620157241821289</v>
      </c>
      <c r="K25" s="13"/>
      <c r="L25" s="13"/>
      <c r="M25" s="13"/>
      <c r="N25" s="15"/>
      <c r="O25" s="13"/>
      <c r="P25" s="15"/>
      <c r="Q25" s="11"/>
      <c r="R25" s="11"/>
    </row>
    <row r="26" spans="1:18" x14ac:dyDescent="0.25">
      <c r="A26" s="24" t="s">
        <v>27</v>
      </c>
      <c r="B26" s="30">
        <v>18.725399017333984</v>
      </c>
      <c r="C26" s="11">
        <f t="shared" si="0"/>
        <v>18.409619331359863</v>
      </c>
      <c r="D26" s="11">
        <f t="shared" si="1"/>
        <v>0.31577968597412109</v>
      </c>
      <c r="E26" s="6">
        <f t="shared" si="2"/>
        <v>0.49835573669638045</v>
      </c>
      <c r="F26" s="12">
        <f t="shared" si="3"/>
        <v>0.10908100019558933</v>
      </c>
      <c r="G26" s="11">
        <f t="shared" si="4"/>
        <v>0.49835573669638045</v>
      </c>
      <c r="H26" s="11">
        <f t="shared" si="5"/>
        <v>5.4540500097794667E-2</v>
      </c>
      <c r="I26" s="24" t="s">
        <v>27</v>
      </c>
      <c r="J26" s="30">
        <v>25.927829742431641</v>
      </c>
      <c r="K26" s="13">
        <f t="shared" si="6"/>
        <v>26.480571746826172</v>
      </c>
      <c r="L26" s="13">
        <f t="shared" si="7"/>
        <v>0.55274200439453114</v>
      </c>
      <c r="M26" s="13">
        <f t="shared" si="8"/>
        <v>0.64029288955032271</v>
      </c>
      <c r="N26" s="15">
        <f t="shared" si="9"/>
        <v>0.24531641486168426</v>
      </c>
      <c r="O26" s="13">
        <f t="shared" si="10"/>
        <v>1.2848109139765285</v>
      </c>
      <c r="P26" s="15">
        <f t="shared" si="11"/>
        <v>0.51194048902838718</v>
      </c>
      <c r="Q26" s="11">
        <f t="shared" si="12"/>
        <v>1.0244808632877123</v>
      </c>
      <c r="R26" s="11">
        <f t="shared" si="12"/>
        <v>0.40821044439019843</v>
      </c>
    </row>
    <row r="27" spans="1:18" x14ac:dyDescent="0.25">
      <c r="A27" s="10"/>
      <c r="B27" s="30">
        <v>18.093839645385742</v>
      </c>
      <c r="C27" s="11"/>
      <c r="D27" s="11"/>
      <c r="E27" s="6"/>
      <c r="F27" s="12"/>
      <c r="G27" s="11"/>
      <c r="H27" s="11"/>
      <c r="I27" s="10"/>
      <c r="J27" s="30">
        <v>27.033313751220703</v>
      </c>
      <c r="K27" s="13"/>
      <c r="L27" s="13"/>
      <c r="M27" s="13"/>
      <c r="N27" s="15"/>
      <c r="O27" s="13"/>
      <c r="P27" s="15"/>
      <c r="Q27" s="11"/>
      <c r="R27" s="11"/>
    </row>
    <row r="28" spans="1:18" x14ac:dyDescent="0.25">
      <c r="A28" s="28" t="s">
        <v>28</v>
      </c>
      <c r="B28" s="30">
        <v>15.801450729370117</v>
      </c>
      <c r="C28" s="11">
        <f t="shared" si="0"/>
        <v>17.404867172241211</v>
      </c>
      <c r="D28" s="11">
        <f t="shared" si="1"/>
        <v>1.6034164428710935</v>
      </c>
      <c r="E28" s="6">
        <f t="shared" si="2"/>
        <v>1</v>
      </c>
      <c r="F28" s="12">
        <f t="shared" si="3"/>
        <v>1.1114035866395551</v>
      </c>
      <c r="G28" s="11">
        <f t="shared" si="4"/>
        <v>1</v>
      </c>
      <c r="H28" s="11">
        <f t="shared" si="5"/>
        <v>0.55570179331977754</v>
      </c>
      <c r="I28" s="28" t="s">
        <v>28</v>
      </c>
      <c r="J28" s="30">
        <v>28.413980484008789</v>
      </c>
      <c r="K28" s="13">
        <f t="shared" si="6"/>
        <v>27.726496696472168</v>
      </c>
      <c r="L28" s="13">
        <f t="shared" si="7"/>
        <v>0.68748378753662109</v>
      </c>
      <c r="M28" s="13">
        <f t="shared" si="8"/>
        <v>0.26997148587590997</v>
      </c>
      <c r="N28" s="15">
        <f t="shared" si="9"/>
        <v>0.12864882347034054</v>
      </c>
      <c r="O28" s="13">
        <f t="shared" si="10"/>
        <v>0.26997148587590997</v>
      </c>
      <c r="P28" s="15">
        <f t="shared" si="11"/>
        <v>0.19762998758546829</v>
      </c>
      <c r="Q28" s="11">
        <f t="shared" si="12"/>
        <v>0.21526951390628626</v>
      </c>
      <c r="R28" s="11">
        <f t="shared" si="12"/>
        <v>0.15758594365178252</v>
      </c>
    </row>
    <row r="29" spans="1:18" x14ac:dyDescent="0.25">
      <c r="A29" s="28"/>
      <c r="B29" s="30">
        <v>19.008283615112305</v>
      </c>
      <c r="C29" s="11"/>
      <c r="D29" s="11"/>
      <c r="E29" s="6"/>
      <c r="F29" s="12"/>
      <c r="G29" s="11"/>
      <c r="H29" s="11"/>
      <c r="I29" s="28"/>
      <c r="J29" s="30">
        <v>27.039012908935547</v>
      </c>
      <c r="K29" s="13"/>
      <c r="L29" s="13"/>
      <c r="M29" s="13"/>
      <c r="N29" s="15"/>
      <c r="O29" s="13"/>
      <c r="P29" s="15"/>
      <c r="Q29" s="11"/>
      <c r="R29" s="11"/>
    </row>
    <row r="30" spans="1:18" x14ac:dyDescent="0.25">
      <c r="A30" s="28" t="s">
        <v>29</v>
      </c>
      <c r="B30" s="30">
        <v>19.741033554077148</v>
      </c>
      <c r="C30" s="11">
        <f t="shared" si="0"/>
        <v>19.17487621307373</v>
      </c>
      <c r="D30" s="11">
        <f t="shared" si="1"/>
        <v>0.56615734100341797</v>
      </c>
      <c r="E30" s="6">
        <f t="shared" si="2"/>
        <v>0.29320689988376969</v>
      </c>
      <c r="F30" s="12">
        <f t="shared" si="3"/>
        <v>0.11506329064509944</v>
      </c>
      <c r="G30" s="11">
        <f t="shared" si="4"/>
        <v>0.29320689988376969</v>
      </c>
      <c r="H30" s="11">
        <f t="shared" si="5"/>
        <v>5.7531645322549722E-2</v>
      </c>
      <c r="I30" s="28" t="s">
        <v>29</v>
      </c>
      <c r="J30" s="30">
        <v>27.239847183227539</v>
      </c>
      <c r="K30" s="13">
        <f t="shared" si="6"/>
        <v>27.810548782348633</v>
      </c>
      <c r="L30" s="13">
        <f t="shared" si="7"/>
        <v>0.57070159912109364</v>
      </c>
      <c r="M30" s="13">
        <f t="shared" si="8"/>
        <v>0.25469223106134009</v>
      </c>
      <c r="N30" s="15">
        <f t="shared" si="9"/>
        <v>0.10075120481516435</v>
      </c>
      <c r="O30" s="13">
        <f t="shared" si="10"/>
        <v>0.86864337490796695</v>
      </c>
      <c r="P30" s="15">
        <f t="shared" si="11"/>
        <v>0.38356688551933821</v>
      </c>
      <c r="Q30" s="11">
        <f t="shared" si="12"/>
        <v>0.69263772975010951</v>
      </c>
      <c r="R30" s="11">
        <f t="shared" si="12"/>
        <v>0.30584806661488978</v>
      </c>
    </row>
    <row r="31" spans="1:18" x14ac:dyDescent="0.25">
      <c r="A31" s="28"/>
      <c r="B31" s="30">
        <v>18.608718872070312</v>
      </c>
      <c r="C31" s="11"/>
      <c r="D31" s="11"/>
      <c r="E31" s="6"/>
      <c r="F31" s="12"/>
      <c r="G31" s="11"/>
      <c r="H31" s="11"/>
      <c r="I31" s="28"/>
      <c r="J31" s="30">
        <v>28.381250381469727</v>
      </c>
      <c r="K31" s="13"/>
      <c r="L31" s="13"/>
      <c r="M31" s="13"/>
      <c r="N31" s="15"/>
      <c r="O31" s="13"/>
      <c r="P31" s="15"/>
      <c r="Q31" s="11"/>
      <c r="R31" s="11"/>
    </row>
    <row r="32" spans="1:18" x14ac:dyDescent="0.25">
      <c r="A32" s="28" t="s">
        <v>30</v>
      </c>
      <c r="B32" s="30">
        <v>18.978908538818359</v>
      </c>
      <c r="C32" s="11">
        <f t="shared" si="0"/>
        <v>18.913592338562012</v>
      </c>
      <c r="D32" s="11">
        <f t="shared" si="1"/>
        <v>6.5316200256347642E-2</v>
      </c>
      <c r="E32" s="6">
        <f t="shared" si="2"/>
        <v>0.35142161455977738</v>
      </c>
      <c r="F32" s="12">
        <f t="shared" si="3"/>
        <v>1.591017082643597E-2</v>
      </c>
      <c r="G32" s="11">
        <f t="shared" si="4"/>
        <v>0.35142161455977738</v>
      </c>
      <c r="H32" s="11">
        <f t="shared" si="5"/>
        <v>7.9550854132179848E-3</v>
      </c>
      <c r="I32" s="28" t="s">
        <v>30</v>
      </c>
      <c r="J32" s="30">
        <v>27.999845504760742</v>
      </c>
      <c r="K32" s="13">
        <f t="shared" si="6"/>
        <v>26.519161224365234</v>
      </c>
      <c r="L32" s="13">
        <f t="shared" si="7"/>
        <v>1.4806842803955078</v>
      </c>
      <c r="M32" s="13">
        <f t="shared" si="8"/>
        <v>0.62339324032477872</v>
      </c>
      <c r="N32" s="15">
        <f t="shared" si="9"/>
        <v>0.63980851482303047</v>
      </c>
      <c r="O32" s="13">
        <f t="shared" si="10"/>
        <v>1.7739183206067097</v>
      </c>
      <c r="P32" s="15">
        <f t="shared" si="11"/>
        <v>1.8210721637797462</v>
      </c>
      <c r="Q32" s="11">
        <f t="shared" si="12"/>
        <v>1.4144846939946298</v>
      </c>
      <c r="R32" s="11">
        <f t="shared" si="12"/>
        <v>1.452084164419216</v>
      </c>
    </row>
    <row r="33" spans="1:18" x14ac:dyDescent="0.25">
      <c r="A33" s="28"/>
      <c r="B33" s="30">
        <v>18.848276138305664</v>
      </c>
      <c r="C33" s="11"/>
      <c r="D33" s="11"/>
      <c r="E33" s="6"/>
      <c r="F33" s="12"/>
      <c r="G33" s="11"/>
      <c r="H33" s="11"/>
      <c r="I33" s="28"/>
      <c r="J33" s="30">
        <v>25.038476943969727</v>
      </c>
      <c r="K33" s="13"/>
      <c r="L33" s="13"/>
      <c r="M33" s="13"/>
      <c r="N33" s="15"/>
      <c r="O33" s="13"/>
      <c r="P33" s="15"/>
      <c r="Q33" s="11"/>
      <c r="R33" s="11"/>
    </row>
    <row r="34" spans="1:18" x14ac:dyDescent="0.25">
      <c r="A34" s="28" t="s">
        <v>31</v>
      </c>
      <c r="B34" s="30">
        <v>18.09248161315918</v>
      </c>
      <c r="C34" s="11">
        <f t="shared" si="0"/>
        <v>17.966473579406738</v>
      </c>
      <c r="D34" s="11">
        <f t="shared" si="1"/>
        <v>0.12600803375244141</v>
      </c>
      <c r="E34" s="6">
        <f t="shared" si="2"/>
        <v>0.6775473104721228</v>
      </c>
      <c r="F34" s="12">
        <f t="shared" si="3"/>
        <v>5.9178413973225902E-2</v>
      </c>
      <c r="G34" s="11">
        <f t="shared" si="4"/>
        <v>0.6775473104721228</v>
      </c>
      <c r="H34" s="11">
        <f t="shared" si="5"/>
        <v>2.9589206986612951E-2</v>
      </c>
      <c r="I34" s="28" t="s">
        <v>31</v>
      </c>
      <c r="J34" s="30">
        <v>27.893608093261719</v>
      </c>
      <c r="K34" s="13">
        <f t="shared" si="6"/>
        <v>27.925212860107422</v>
      </c>
      <c r="L34" s="13">
        <f t="shared" si="7"/>
        <v>3.1604766845703118E-2</v>
      </c>
      <c r="M34" s="13">
        <f t="shared" si="8"/>
        <v>0.23523306696944937</v>
      </c>
      <c r="N34" s="15">
        <f t="shared" si="9"/>
        <v>5.1531931733737116E-3</v>
      </c>
      <c r="O34" s="13">
        <f t="shared" si="10"/>
        <v>0.34718323478479496</v>
      </c>
      <c r="P34" s="15">
        <f t="shared" si="11"/>
        <v>1.696254681801487E-2</v>
      </c>
      <c r="Q34" s="11">
        <f t="shared" si="12"/>
        <v>0.27683651829396355</v>
      </c>
      <c r="R34" s="11">
        <f t="shared" si="12"/>
        <v>1.3525573622264215E-2</v>
      </c>
    </row>
    <row r="35" spans="1:18" x14ac:dyDescent="0.25">
      <c r="A35" s="28"/>
      <c r="B35" s="30">
        <v>17.840465545654297</v>
      </c>
      <c r="C35" s="11"/>
      <c r="D35" s="11"/>
      <c r="E35" s="6"/>
      <c r="F35" s="12"/>
      <c r="G35" s="11"/>
      <c r="H35" s="11"/>
      <c r="I35" s="28"/>
      <c r="J35" s="30">
        <v>27.956817626953125</v>
      </c>
      <c r="K35" s="13"/>
      <c r="L35" s="13"/>
      <c r="M35" s="13"/>
      <c r="N35" s="15"/>
      <c r="O35" s="13"/>
      <c r="P35" s="15"/>
      <c r="Q35" s="11"/>
      <c r="R35" s="11"/>
    </row>
    <row r="36" spans="1:18" x14ac:dyDescent="0.25">
      <c r="A36" s="28" t="s">
        <v>32</v>
      </c>
      <c r="B36" s="30">
        <v>18.522560119628906</v>
      </c>
      <c r="C36" s="11">
        <f t="shared" si="0"/>
        <v>18.437507629394531</v>
      </c>
      <c r="D36" s="11">
        <f t="shared" si="1"/>
        <v>8.5052490234375E-2</v>
      </c>
      <c r="E36" s="6">
        <f t="shared" si="2"/>
        <v>0.48881468852226101</v>
      </c>
      <c r="F36" s="12">
        <f t="shared" si="3"/>
        <v>2.8817529237738924E-2</v>
      </c>
      <c r="G36" s="11">
        <f t="shared" si="4"/>
        <v>0.48881468852226101</v>
      </c>
      <c r="H36" s="11">
        <f t="shared" si="5"/>
        <v>1.4408764618869462E-2</v>
      </c>
      <c r="I36" s="28" t="s">
        <v>32</v>
      </c>
      <c r="J36" s="30">
        <v>25.969585418701172</v>
      </c>
      <c r="K36" s="13">
        <f t="shared" si="6"/>
        <v>26.803951263427734</v>
      </c>
      <c r="L36" s="13">
        <f t="shared" si="7"/>
        <v>0.8343658447265625</v>
      </c>
      <c r="M36" s="13">
        <f t="shared" si="8"/>
        <v>0.51171923802842478</v>
      </c>
      <c r="N36" s="15">
        <f t="shared" si="9"/>
        <v>0.2959468509972375</v>
      </c>
      <c r="O36" s="13">
        <f t="shared" si="10"/>
        <v>1.0468573265983612</v>
      </c>
      <c r="P36" s="15">
        <f t="shared" si="11"/>
        <v>0.60622360551382071</v>
      </c>
      <c r="Q36" s="11">
        <f t="shared" si="12"/>
        <v>0.83474173983561617</v>
      </c>
      <c r="R36" s="11">
        <f t="shared" si="12"/>
        <v>0.48338979375570157</v>
      </c>
    </row>
    <row r="37" spans="1:18" x14ac:dyDescent="0.25">
      <c r="A37" s="29"/>
      <c r="B37" s="30">
        <v>18.352455139160156</v>
      </c>
      <c r="C37" s="11"/>
      <c r="D37" s="11"/>
      <c r="E37" s="6"/>
      <c r="F37" s="12"/>
      <c r="G37" s="11"/>
      <c r="H37" s="11"/>
      <c r="I37" s="29"/>
      <c r="J37" s="30">
        <v>27.638317108154297</v>
      </c>
      <c r="K37" s="13"/>
      <c r="L37" s="13"/>
      <c r="M37" s="13"/>
      <c r="N37" s="15"/>
      <c r="O37" s="13"/>
      <c r="P37" s="15"/>
      <c r="Q37" s="11"/>
      <c r="R37" s="11"/>
    </row>
    <row r="38" spans="1:18" x14ac:dyDescent="0.25">
      <c r="A38" s="28" t="s">
        <v>33</v>
      </c>
      <c r="B38" s="30">
        <v>18.011228561401367</v>
      </c>
      <c r="C38" s="11">
        <f t="shared" si="0"/>
        <v>17.539603233337402</v>
      </c>
      <c r="D38" s="11">
        <f t="shared" si="1"/>
        <v>0.47162532806396484</v>
      </c>
      <c r="E38" s="6">
        <f t="shared" si="2"/>
        <v>0.91083645451947792</v>
      </c>
      <c r="F38" s="12">
        <f t="shared" si="3"/>
        <v>0.29775768925543106</v>
      </c>
      <c r="G38" s="11">
        <f t="shared" si="4"/>
        <v>0.91083645451947792</v>
      </c>
      <c r="H38" s="11">
        <f t="shared" si="5"/>
        <v>0.14887884462771553</v>
      </c>
      <c r="I38" s="28" t="s">
        <v>33</v>
      </c>
      <c r="J38" s="30">
        <v>25.996257781982422</v>
      </c>
      <c r="K38" s="13">
        <f t="shared" si="6"/>
        <v>26.524555206298828</v>
      </c>
      <c r="L38" s="13">
        <f t="shared" si="7"/>
        <v>0.52829742431640625</v>
      </c>
      <c r="M38" s="13">
        <f t="shared" si="8"/>
        <v>0.6210668348292584</v>
      </c>
      <c r="N38" s="15">
        <f t="shared" si="9"/>
        <v>0.22742714147437959</v>
      </c>
      <c r="O38" s="13">
        <f t="shared" si="10"/>
        <v>0.68186427074540978</v>
      </c>
      <c r="P38" s="15">
        <f t="shared" si="11"/>
        <v>0.27343556546977982</v>
      </c>
      <c r="Q38" s="11">
        <f t="shared" si="12"/>
        <v>0.54370404947468043</v>
      </c>
      <c r="R38" s="11">
        <f t="shared" si="12"/>
        <v>0.21803169720829546</v>
      </c>
    </row>
    <row r="39" spans="1:18" x14ac:dyDescent="0.25">
      <c r="A39" s="10"/>
      <c r="B39" s="30">
        <v>17.067977905273438</v>
      </c>
      <c r="C39" s="11"/>
      <c r="D39" s="11"/>
      <c r="E39" s="6"/>
      <c r="F39" s="12"/>
      <c r="G39" s="11"/>
      <c r="H39" s="11"/>
      <c r="I39" s="10"/>
      <c r="J39" s="30">
        <v>27.052852630615234</v>
      </c>
      <c r="K39" s="13"/>
      <c r="L39" s="13"/>
      <c r="M39" s="13"/>
      <c r="N39" s="15"/>
      <c r="O39" s="13"/>
      <c r="P39" s="15"/>
      <c r="Q39" s="13"/>
      <c r="R39" s="13"/>
    </row>
    <row r="40" spans="1:18" x14ac:dyDescent="0.25">
      <c r="A40" s="10"/>
      <c r="B40" s="18"/>
      <c r="C40" s="13"/>
      <c r="D40" s="13"/>
      <c r="E40" s="14"/>
      <c r="F40" s="15"/>
      <c r="G40" s="13"/>
      <c r="H40" s="13"/>
      <c r="I40" s="10"/>
      <c r="J40" s="30"/>
      <c r="K40" s="13"/>
      <c r="L40" s="13"/>
      <c r="M40" s="13"/>
      <c r="N40" s="15"/>
      <c r="O40" s="13"/>
      <c r="P40" s="15"/>
      <c r="Q40" s="13"/>
      <c r="R40" s="13"/>
    </row>
    <row r="41" spans="1:18" x14ac:dyDescent="0.25">
      <c r="A41" s="10"/>
      <c r="B41" s="18"/>
      <c r="C41" s="13"/>
      <c r="D41" s="13"/>
      <c r="E41" s="14"/>
      <c r="F41" s="15"/>
      <c r="G41" s="13"/>
      <c r="H41" s="13"/>
      <c r="I41" s="10"/>
      <c r="J41" s="30"/>
      <c r="K41" s="13"/>
      <c r="L41" s="13"/>
      <c r="M41" s="13"/>
      <c r="N41" s="15"/>
      <c r="O41" s="13"/>
      <c r="P41" s="15"/>
      <c r="Q41" s="13"/>
      <c r="R41" s="13"/>
    </row>
    <row r="42" spans="1:18" x14ac:dyDescent="0.25">
      <c r="A42" s="10"/>
      <c r="B42" s="18"/>
      <c r="C42" s="13"/>
      <c r="D42" s="13"/>
      <c r="E42" s="14"/>
      <c r="F42" s="15"/>
      <c r="G42" s="13"/>
      <c r="H42" s="13"/>
      <c r="I42" s="10"/>
      <c r="J42" s="30"/>
      <c r="K42" s="13"/>
      <c r="L42" s="13"/>
      <c r="M42" s="13"/>
      <c r="N42" s="15"/>
      <c r="O42" s="13"/>
      <c r="P42" s="15"/>
      <c r="Q42" s="13"/>
      <c r="R42" s="13"/>
    </row>
    <row r="43" spans="1:18" x14ac:dyDescent="0.25">
      <c r="A43" s="17"/>
      <c r="B43" s="18"/>
      <c r="C43" s="13"/>
      <c r="D43" s="13"/>
      <c r="E43" s="14"/>
      <c r="F43" s="15"/>
      <c r="G43" s="13"/>
      <c r="H43" s="13"/>
      <c r="J43" s="30"/>
      <c r="K43" s="13"/>
      <c r="L43" s="13"/>
      <c r="M43" s="13"/>
      <c r="N43" s="15"/>
      <c r="O43" s="13"/>
      <c r="P43" s="15"/>
      <c r="Q43" s="13"/>
      <c r="R43" s="13"/>
    </row>
    <row r="44" spans="1:18" x14ac:dyDescent="0.25">
      <c r="A44" s="19"/>
      <c r="B44" s="20"/>
      <c r="C44" s="14"/>
      <c r="D44" s="14"/>
      <c r="E44" s="14"/>
      <c r="F44" s="15"/>
      <c r="G44" s="13"/>
      <c r="H44" s="13"/>
      <c r="I44" s="19"/>
      <c r="J44" s="20"/>
      <c r="K44" s="13"/>
      <c r="L44" s="14"/>
      <c r="M44" s="13"/>
      <c r="N44" s="15"/>
      <c r="O44" s="13"/>
      <c r="P44" s="15"/>
      <c r="Q44" s="13"/>
      <c r="R44" s="13"/>
    </row>
    <row r="45" spans="1:18" x14ac:dyDescent="0.25">
      <c r="A45" s="21"/>
      <c r="B45" s="22" t="s">
        <v>12</v>
      </c>
      <c r="C45" s="14">
        <f>MIN(C2:C39)</f>
        <v>17.404867172241211</v>
      </c>
      <c r="D45" s="14"/>
      <c r="E45" s="14"/>
      <c r="F45" s="15"/>
      <c r="G45" s="13"/>
      <c r="H45" s="13"/>
      <c r="I45" s="21"/>
      <c r="J45" s="22" t="s">
        <v>12</v>
      </c>
      <c r="K45" s="23">
        <f>MIN(K2:K40)</f>
        <v>25.837375640869141</v>
      </c>
      <c r="L45" s="14"/>
      <c r="M45" s="13"/>
      <c r="N45" s="15"/>
      <c r="O45" s="13"/>
      <c r="P45" s="15"/>
      <c r="Q45" s="13"/>
      <c r="R45" s="13"/>
    </row>
    <row r="46" spans="1:18" x14ac:dyDescent="0.25">
      <c r="C46" s="14"/>
      <c r="D46" s="14"/>
      <c r="E46" s="14"/>
      <c r="F46" s="15"/>
      <c r="G46" s="13"/>
      <c r="H46" s="13"/>
      <c r="I46" s="19"/>
      <c r="J46" s="13"/>
      <c r="K46" s="13"/>
      <c r="L46" s="14"/>
      <c r="M46" s="13"/>
      <c r="N46" s="15"/>
      <c r="O46" s="13"/>
      <c r="P46" s="15"/>
      <c r="Q46" s="13"/>
      <c r="R46" s="13"/>
    </row>
    <row r="48" spans="1:18" x14ac:dyDescent="0.25">
      <c r="C48" s="17"/>
    </row>
    <row r="49" spans="3:5" x14ac:dyDescent="0.25">
      <c r="C49" s="17"/>
      <c r="D49" s="13"/>
      <c r="E49" s="13"/>
    </row>
    <row r="50" spans="3:5" x14ac:dyDescent="0.25">
      <c r="C50" s="17"/>
      <c r="D50" s="13"/>
      <c r="E50" s="13"/>
    </row>
    <row r="51" spans="3:5" x14ac:dyDescent="0.25">
      <c r="C51" s="17"/>
      <c r="D51" s="13"/>
      <c r="E51" s="13"/>
    </row>
    <row r="52" spans="3:5" x14ac:dyDescent="0.25">
      <c r="C52" s="17"/>
      <c r="D52" s="13"/>
      <c r="E52" s="13"/>
    </row>
    <row r="53" spans="3:5" x14ac:dyDescent="0.25">
      <c r="C53" s="17"/>
      <c r="D53" s="13"/>
      <c r="E53" s="13"/>
    </row>
    <row r="54" spans="3:5" x14ac:dyDescent="0.25">
      <c r="C54" s="17"/>
      <c r="D54" s="13"/>
      <c r="E54" s="13"/>
    </row>
    <row r="55" spans="3:5" x14ac:dyDescent="0.25">
      <c r="C55" s="17"/>
      <c r="D55" s="13"/>
      <c r="E55" s="13"/>
    </row>
    <row r="56" spans="3:5" x14ac:dyDescent="0.25">
      <c r="C56" s="17"/>
      <c r="D56" s="13"/>
      <c r="E56" s="13"/>
    </row>
    <row r="57" spans="3:5" x14ac:dyDescent="0.25">
      <c r="C57" s="17"/>
      <c r="D57" s="13"/>
      <c r="E57" s="13"/>
    </row>
    <row r="59" spans="3:5" x14ac:dyDescent="0.25">
      <c r="D59" s="13"/>
      <c r="E59" s="13"/>
    </row>
    <row r="61" spans="3:5" x14ac:dyDescent="0.25">
      <c r="D61" s="13"/>
      <c r="E61" s="13"/>
    </row>
    <row r="63" spans="3:5" x14ac:dyDescent="0.25">
      <c r="D63" s="13"/>
      <c r="E63" s="13"/>
    </row>
    <row r="65" spans="4:5" x14ac:dyDescent="0.25">
      <c r="D65" s="13"/>
      <c r="E65" s="1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workbookViewId="0">
      <selection sqref="A1:XFD1048576"/>
    </sheetView>
  </sheetViews>
  <sheetFormatPr baseColWidth="10" defaultColWidth="10.7109375" defaultRowHeight="15" x14ac:dyDescent="0.25"/>
  <cols>
    <col min="1" max="1" width="10.7109375" style="1"/>
    <col min="2" max="2" width="10.7109375" style="2"/>
    <col min="3" max="9" width="10.7109375" style="1"/>
    <col min="10" max="10" width="12.42578125" style="2" customWidth="1"/>
    <col min="11" max="16" width="10.7109375" style="1" customWidth="1"/>
    <col min="17" max="16384" width="10.7109375" style="1"/>
  </cols>
  <sheetData>
    <row r="1" spans="1:18" x14ac:dyDescent="0.2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35</v>
      </c>
      <c r="J1" s="4" t="s">
        <v>1</v>
      </c>
      <c r="K1" s="5" t="s">
        <v>2</v>
      </c>
      <c r="L1" s="8" t="s">
        <v>3</v>
      </c>
      <c r="M1" s="4" t="s">
        <v>4</v>
      </c>
      <c r="N1" s="9" t="s">
        <v>5</v>
      </c>
      <c r="O1" s="4" t="s">
        <v>8</v>
      </c>
      <c r="P1" s="9" t="s">
        <v>9</v>
      </c>
      <c r="Q1" s="4" t="s">
        <v>10</v>
      </c>
      <c r="R1" s="4" t="s">
        <v>11</v>
      </c>
    </row>
    <row r="2" spans="1:18" x14ac:dyDescent="0.25">
      <c r="A2" s="10" t="s">
        <v>13</v>
      </c>
      <c r="B2" s="30">
        <v>19.225025177001953</v>
      </c>
      <c r="C2" s="11">
        <f>AVERAGE(B2:B3)</f>
        <v>19.466691970825195</v>
      </c>
      <c r="D2" s="11">
        <f>STDEV(B2:B3)/COUNT(B2:B3)^(1/2)</f>
        <v>0.24166679382324219</v>
      </c>
      <c r="E2" s="6">
        <f>$A$3^($C$45-C2)</f>
        <v>0.23951288932291626</v>
      </c>
      <c r="F2" s="12">
        <f>D2*E2*LN($A$3)</f>
        <v>4.012096139621036E-2</v>
      </c>
      <c r="G2" s="11">
        <f>GEOMEAN(E2)</f>
        <v>0.23951288932291626</v>
      </c>
      <c r="H2" s="11">
        <f>G2*((F2/(2*E2))^2)^0.5</f>
        <v>2.006048069810518E-2</v>
      </c>
      <c r="I2" s="10" t="s">
        <v>13</v>
      </c>
      <c r="J2" s="30">
        <v>25.634870529174805</v>
      </c>
      <c r="K2" s="11">
        <f>AVERAGE(J2:J3)</f>
        <v>25.687605857849121</v>
      </c>
      <c r="L2" s="11">
        <f>STDEV(J2:J3)/COUNT(J2:J3)^(1/2)</f>
        <v>5.2735328674316406E-2</v>
      </c>
      <c r="M2" s="11">
        <f>$I$3^($K$45-K2)</f>
        <v>9.9162363626744326E-2</v>
      </c>
      <c r="N2" s="12">
        <f>L2*M2*LN($I$3)</f>
        <v>3.6247160278281682E-3</v>
      </c>
      <c r="O2" s="11">
        <f>M2/G2</f>
        <v>0.4140168151579165</v>
      </c>
      <c r="P2" s="12">
        <f>O2*((H2/G2)^2+(N2/M2)^2)^0.5</f>
        <v>3.7834663418542448E-2</v>
      </c>
      <c r="Q2" s="11">
        <f>O2/$O$2</f>
        <v>1</v>
      </c>
      <c r="R2" s="11">
        <f>P2/$O$2</f>
        <v>9.1384364193302994E-2</v>
      </c>
    </row>
    <row r="3" spans="1:18" x14ac:dyDescent="0.25">
      <c r="A3" s="10">
        <v>2</v>
      </c>
      <c r="B3" s="30">
        <v>19.708358764648438</v>
      </c>
      <c r="C3" s="11"/>
      <c r="D3" s="11"/>
      <c r="E3" s="6"/>
      <c r="F3" s="12"/>
      <c r="G3" s="11"/>
      <c r="H3" s="11"/>
      <c r="I3" s="10">
        <v>2</v>
      </c>
      <c r="J3" s="30">
        <v>25.740341186523437</v>
      </c>
      <c r="K3" s="13"/>
      <c r="L3" s="14"/>
      <c r="M3" s="13"/>
      <c r="N3" s="15"/>
      <c r="O3" s="13"/>
      <c r="P3" s="15"/>
      <c r="Q3" s="11"/>
      <c r="R3" s="11"/>
    </row>
    <row r="4" spans="1:18" x14ac:dyDescent="0.25">
      <c r="A4" s="26" t="s">
        <v>15</v>
      </c>
      <c r="B4" s="30">
        <v>18.944904327392578</v>
      </c>
      <c r="C4" s="11">
        <f>AVERAGE(B4:B5)</f>
        <v>18.419907569885254</v>
      </c>
      <c r="D4" s="11">
        <f>STDEV(B4:B5)/COUNT(B4:B5)^(1/2)</f>
        <v>0.52499675750732422</v>
      </c>
      <c r="E4" s="6">
        <f>$A$3^($C$45-C4)</f>
        <v>0.49481447245969573</v>
      </c>
      <c r="F4" s="12">
        <f>D4*E4*LN($A$3)</f>
        <v>0.18006299754726265</v>
      </c>
      <c r="G4" s="11">
        <f>GEOMEAN(E4)</f>
        <v>0.49481447245969573</v>
      </c>
      <c r="H4" s="11">
        <f>G4*((F4/(2*E4))^2)^0.5</f>
        <v>9.0031498773631327E-2</v>
      </c>
      <c r="I4" s="26" t="s">
        <v>15</v>
      </c>
      <c r="J4" s="30">
        <v>24.119829177856445</v>
      </c>
      <c r="K4" s="13">
        <f>AVERAGE(J4:J5)</f>
        <v>23.948932647705078</v>
      </c>
      <c r="L4" s="13">
        <f>STDEV(J4:J5)/COUNT(J4:J5)^(1/2)</f>
        <v>0.17089653015136716</v>
      </c>
      <c r="M4" s="13">
        <f>$I$3^($K$45-K4)</f>
        <v>0.33093268195162745</v>
      </c>
      <c r="N4" s="15">
        <f>L4*M4*LN($I$3)</f>
        <v>3.9201110044968852E-2</v>
      </c>
      <c r="O4" s="13">
        <f>M4/G4</f>
        <v>0.66880154152844229</v>
      </c>
      <c r="P4" s="15">
        <f>O4*((H4/G4)^2+(N4/M4)^2)^0.5</f>
        <v>0.14520501908956576</v>
      </c>
      <c r="Q4" s="11">
        <f>O4/$O$2</f>
        <v>1.6153970492076377</v>
      </c>
      <c r="R4" s="11">
        <f>P4/$O$2</f>
        <v>0.35072251602674853</v>
      </c>
    </row>
    <row r="5" spans="1:18" x14ac:dyDescent="0.25">
      <c r="A5" s="26"/>
      <c r="B5" s="30">
        <v>17.89491081237793</v>
      </c>
      <c r="C5" s="11"/>
      <c r="D5" s="11"/>
      <c r="E5" s="6"/>
      <c r="F5" s="12"/>
      <c r="G5" s="11"/>
      <c r="H5" s="11"/>
      <c r="I5" s="26"/>
      <c r="J5" s="30">
        <v>23.778036117553711</v>
      </c>
      <c r="K5" s="13"/>
      <c r="L5" s="14"/>
      <c r="M5" s="13"/>
      <c r="N5" s="15"/>
      <c r="O5" s="13"/>
      <c r="P5" s="15"/>
      <c r="Q5" s="11"/>
      <c r="R5" s="11"/>
    </row>
    <row r="6" spans="1:18" x14ac:dyDescent="0.25">
      <c r="A6" s="26" t="s">
        <v>16</v>
      </c>
      <c r="B6" s="30">
        <v>18.466682434082031</v>
      </c>
      <c r="C6" s="11">
        <f>AVERAGE(B6:B7)</f>
        <v>18.341568946838379</v>
      </c>
      <c r="D6" s="11">
        <f>STDEV(B6:B7)/COUNT(B6:B7)^(1/2)</f>
        <v>0.12511348724365234</v>
      </c>
      <c r="E6" s="6">
        <f>$A$3^($C$45-C6)</f>
        <v>0.52242586306167649</v>
      </c>
      <c r="F6" s="12">
        <f>D6*E6*LN($A$3)</f>
        <v>4.5305847529389077E-2</v>
      </c>
      <c r="G6" s="11">
        <f>GEOMEAN(E6)</f>
        <v>0.52242586306167649</v>
      </c>
      <c r="H6" s="11">
        <f>G6*((F6/(2*E6))^2)^0.5</f>
        <v>2.2652923764694539E-2</v>
      </c>
      <c r="I6" s="26" t="s">
        <v>16</v>
      </c>
      <c r="J6" s="30">
        <v>23.194494247436523</v>
      </c>
      <c r="K6" s="13">
        <f>AVERAGE(J6:J7)</f>
        <v>23.003528594970703</v>
      </c>
      <c r="L6" s="13">
        <f>STDEV(J6:J7)/COUNT(J6:J7)^(1/2)</f>
        <v>0.19096565246582028</v>
      </c>
      <c r="M6" s="13">
        <f>$I$3^($K$45-K6)</f>
        <v>0.63728637991389647</v>
      </c>
      <c r="N6" s="15">
        <f>L6*M6*LN($I$3)</f>
        <v>8.435587972413669E-2</v>
      </c>
      <c r="O6" s="13">
        <f>M6/G6</f>
        <v>1.2198599360664879</v>
      </c>
      <c r="P6" s="15">
        <f>O6*((H6/G6)^2+(N6/M6)^2)^0.5</f>
        <v>0.16991244227260779</v>
      </c>
      <c r="Q6" s="11">
        <f>O6/$O$2</f>
        <v>2.9464019126885037</v>
      </c>
      <c r="R6" s="11">
        <f>P6/$O$2</f>
        <v>0.41039985829512476</v>
      </c>
    </row>
    <row r="7" spans="1:18" x14ac:dyDescent="0.25">
      <c r="A7" s="26"/>
      <c r="B7" s="30">
        <v>18.216455459594727</v>
      </c>
      <c r="C7" s="11"/>
      <c r="D7" s="11"/>
      <c r="E7" s="6"/>
      <c r="F7" s="12"/>
      <c r="G7" s="11"/>
      <c r="H7" s="11"/>
      <c r="I7" s="26"/>
      <c r="J7" s="30">
        <v>22.812562942504883</v>
      </c>
      <c r="K7" s="13"/>
      <c r="L7" s="14"/>
      <c r="M7" s="13"/>
      <c r="N7" s="15"/>
      <c r="O7" s="13"/>
      <c r="P7" s="15"/>
      <c r="Q7" s="11"/>
      <c r="R7" s="11"/>
    </row>
    <row r="8" spans="1:18" x14ac:dyDescent="0.25">
      <c r="A8" s="26" t="s">
        <v>17</v>
      </c>
      <c r="B8" s="30">
        <v>19.546026229858398</v>
      </c>
      <c r="C8" s="11">
        <f>AVERAGE(B8:B9)</f>
        <v>19.146811485290527</v>
      </c>
      <c r="D8" s="11">
        <f>STDEV(B8:B9)/COUNT(B8:B9)^(1/2)</f>
        <v>0.39921474456787109</v>
      </c>
      <c r="E8" s="6">
        <f>$A$3^($C$45-C8)</f>
        <v>0.29896648885441857</v>
      </c>
      <c r="F8" s="12">
        <f>D8*E8*LN($A$3)</f>
        <v>8.2728384793523291E-2</v>
      </c>
      <c r="G8" s="11">
        <f>GEOMEAN(E8)</f>
        <v>0.29896648885441857</v>
      </c>
      <c r="H8" s="11">
        <f>G8*((F8/(2*E8))^2)^0.5</f>
        <v>4.1364192396761645E-2</v>
      </c>
      <c r="I8" s="26" t="s">
        <v>17</v>
      </c>
      <c r="J8" s="30">
        <v>25.036701202392578</v>
      </c>
      <c r="K8" s="13">
        <f>AVERAGE(J8:J9)</f>
        <v>24.670001983642578</v>
      </c>
      <c r="L8" s="13">
        <f>STDEV(J8:J9)/COUNT(J8:J9)^(1/2)</f>
        <v>0.36669921874999994</v>
      </c>
      <c r="M8" s="13">
        <f>$I$3^($K$45-K8)</f>
        <v>0.20075952518776469</v>
      </c>
      <c r="N8" s="15">
        <f>L8*M8*LN($I$3)</f>
        <v>5.102835939438171E-2</v>
      </c>
      <c r="O8" s="13">
        <f>M8/G8</f>
        <v>0.67151180039286729</v>
      </c>
      <c r="P8" s="15">
        <f>O8*((H8/G8)^2+(N8/M8)^2)^0.5</f>
        <v>0.19433097537103575</v>
      </c>
      <c r="Q8" s="11">
        <f>O8/$O$2</f>
        <v>1.6219433023190994</v>
      </c>
      <c r="R8" s="11">
        <f>P8/$O$2</f>
        <v>0.46937942676775818</v>
      </c>
    </row>
    <row r="9" spans="1:18" x14ac:dyDescent="0.25">
      <c r="A9" s="26"/>
      <c r="B9" s="30">
        <v>18.747596740722656</v>
      </c>
      <c r="C9" s="11"/>
      <c r="D9" s="11"/>
      <c r="E9" s="6"/>
      <c r="F9" s="12"/>
      <c r="G9" s="11"/>
      <c r="H9" s="11"/>
      <c r="I9" s="26"/>
      <c r="J9" s="30">
        <v>24.303302764892578</v>
      </c>
      <c r="K9" s="13"/>
      <c r="L9" s="14"/>
      <c r="M9" s="13"/>
      <c r="N9" s="15"/>
      <c r="O9" s="13"/>
      <c r="P9" s="15"/>
      <c r="Q9" s="11"/>
      <c r="R9" s="11"/>
    </row>
    <row r="10" spans="1:18" x14ac:dyDescent="0.25">
      <c r="A10" s="26" t="s">
        <v>18</v>
      </c>
      <c r="B10" s="30">
        <v>20.12315559387207</v>
      </c>
      <c r="C10" s="11">
        <f>AVERAGE(B10:B11)</f>
        <v>19.704206466674805</v>
      </c>
      <c r="D10" s="11">
        <f>STDEV(B10:B11)/COUNT(B10:B11)^(1/2)</f>
        <v>0.41894912719726563</v>
      </c>
      <c r="E10" s="6">
        <f>$A$3^($C$45-C10)</f>
        <v>0.20315611642278925</v>
      </c>
      <c r="F10" s="12">
        <f>D10*E10*LN($A$3)</f>
        <v>5.8995196661706877E-2</v>
      </c>
      <c r="G10" s="11">
        <f>GEOMEAN(E10)</f>
        <v>0.20315611642278925</v>
      </c>
      <c r="H10" s="11">
        <f>G10*((F10/(2*E10))^2)^0.5</f>
        <v>2.9497598330853438E-2</v>
      </c>
      <c r="I10" s="26" t="s">
        <v>18</v>
      </c>
      <c r="J10" s="30">
        <v>25.622858047485352</v>
      </c>
      <c r="K10" s="13">
        <f>AVERAGE(J10:J11)</f>
        <v>25.551939010620117</v>
      </c>
      <c r="L10" s="13">
        <f>STDEV(J10:J11)/COUNT(J10:J11)^(1/2)</f>
        <v>7.0919036865234375E-2</v>
      </c>
      <c r="M10" s="13">
        <f>$I$3^($K$45-K10)</f>
        <v>0.10893982178232485</v>
      </c>
      <c r="N10" s="15">
        <f>L10*M10*LN($I$3)</f>
        <v>5.3551908186446591E-3</v>
      </c>
      <c r="O10" s="13">
        <f>M10/G10</f>
        <v>0.53623697725944719</v>
      </c>
      <c r="P10" s="15">
        <f>O10*((H10/G10)^2+(N10/M10)^2)^0.5</f>
        <v>8.2200993477170414E-2</v>
      </c>
      <c r="Q10" s="11">
        <f>O10/$O$2</f>
        <v>1.2952057926799732</v>
      </c>
      <c r="R10" s="11">
        <f>P10/$O$2</f>
        <v>0.19854506017060411</v>
      </c>
    </row>
    <row r="11" spans="1:18" x14ac:dyDescent="0.25">
      <c r="A11" s="26"/>
      <c r="B11" s="30">
        <v>19.285257339477539</v>
      </c>
      <c r="C11" s="11"/>
      <c r="D11" s="11"/>
      <c r="E11" s="6"/>
      <c r="F11" s="12"/>
      <c r="G11" s="11"/>
      <c r="H11" s="11"/>
      <c r="I11" s="26"/>
      <c r="J11" s="30">
        <v>25.481019973754883</v>
      </c>
      <c r="K11" s="13"/>
      <c r="L11" s="16"/>
      <c r="M11" s="13"/>
      <c r="N11" s="15"/>
      <c r="O11" s="13"/>
      <c r="P11" s="15"/>
      <c r="Q11" s="11"/>
      <c r="R11" s="11"/>
    </row>
    <row r="12" spans="1:18" x14ac:dyDescent="0.25">
      <c r="A12" s="26" t="s">
        <v>19</v>
      </c>
      <c r="B12" s="30">
        <v>19.545764923095703</v>
      </c>
      <c r="C12" s="11">
        <f>AVERAGE(B12:B13)</f>
        <v>18.746830940246582</v>
      </c>
      <c r="D12" s="11">
        <f>STDEV(B12:B13)/COUNT(B12:B13)^(1/2)</f>
        <v>0.79893398284912109</v>
      </c>
      <c r="E12" s="6">
        <f>$A$3^($C$45-C12)</f>
        <v>0.39448332739750447</v>
      </c>
      <c r="F12" s="12">
        <f>D12*E12*LN($A$3)</f>
        <v>0.21845651852456788</v>
      </c>
      <c r="G12" s="11">
        <f>GEOMEAN(E12)</f>
        <v>0.39448332739750447</v>
      </c>
      <c r="H12" s="11">
        <f>G12*((F12/(2*E12))^2)^0.5</f>
        <v>0.10922825926228392</v>
      </c>
      <c r="I12" s="26" t="s">
        <v>19</v>
      </c>
      <c r="J12" s="30">
        <v>24.840591430664063</v>
      </c>
      <c r="K12" s="13">
        <f>AVERAGE(J12:J13)</f>
        <v>24.54429817199707</v>
      </c>
      <c r="L12" s="13">
        <f>STDEV(J12:J13)/COUNT(J12:J13)^(1/2)</f>
        <v>0.29629325866699219</v>
      </c>
      <c r="M12" s="13">
        <f>$I$3^($K$45-K12)</f>
        <v>0.21903664450761329</v>
      </c>
      <c r="N12" s="15">
        <f>L12*M12*LN($I$3)</f>
        <v>4.4984615132976823E-2</v>
      </c>
      <c r="O12" s="13">
        <f>M12/G12</f>
        <v>0.55524943462794096</v>
      </c>
      <c r="P12" s="15">
        <f>O12*((H12/G12)^2+(N12/M12)^2)^0.5</f>
        <v>0.19141741993295064</v>
      </c>
      <c r="Q12" s="11">
        <f>O12/$O$2</f>
        <v>1.3411277375682309</v>
      </c>
      <c r="R12" s="11">
        <f>P12/$O$2</f>
        <v>0.46234213907456678</v>
      </c>
    </row>
    <row r="13" spans="1:18" x14ac:dyDescent="0.25">
      <c r="A13" s="27"/>
      <c r="B13" s="30">
        <v>17.947896957397461</v>
      </c>
      <c r="C13" s="11"/>
      <c r="D13" s="11"/>
      <c r="E13" s="6"/>
      <c r="F13" s="12"/>
      <c r="G13" s="11"/>
      <c r="H13" s="11"/>
      <c r="I13" s="27"/>
      <c r="J13" s="30">
        <v>24.248004913330078</v>
      </c>
      <c r="K13" s="13"/>
      <c r="L13" s="13"/>
      <c r="M13" s="13"/>
      <c r="N13" s="15"/>
      <c r="O13" s="13"/>
      <c r="P13" s="15"/>
      <c r="Q13" s="11"/>
      <c r="R13" s="11"/>
    </row>
    <row r="14" spans="1:18" x14ac:dyDescent="0.25">
      <c r="A14" s="26" t="s">
        <v>20</v>
      </c>
      <c r="B14" s="30">
        <v>19.190750122070313</v>
      </c>
      <c r="C14" s="11">
        <f t="shared" ref="C14:C38" si="0">AVERAGE(B14:B15)</f>
        <v>18.540834426879883</v>
      </c>
      <c r="D14" s="11">
        <f t="shared" ref="D14:D38" si="1">STDEV(B14:B15)/COUNT(B14:B15)^(1/2)</f>
        <v>0.64991569519042969</v>
      </c>
      <c r="E14" s="6">
        <f t="shared" ref="E14:E38" si="2">$A$3^($C$45-C14)</f>
        <v>0.45502973989472939</v>
      </c>
      <c r="F14" s="12">
        <f t="shared" ref="F14:F38" si="3">D14*E14*LN($A$3)</f>
        <v>0.20498508787676928</v>
      </c>
      <c r="G14" s="11">
        <f t="shared" ref="G14:G38" si="4">GEOMEAN(E14)</f>
        <v>0.45502973989472939</v>
      </c>
      <c r="H14" s="11">
        <f t="shared" ref="H14:H38" si="5">G14*((F14/(2*E14))^2)^0.5</f>
        <v>0.10249254393838464</v>
      </c>
      <c r="I14" s="26" t="s">
        <v>20</v>
      </c>
      <c r="J14" s="30">
        <v>25.305255889892578</v>
      </c>
      <c r="K14" s="13">
        <f t="shared" ref="K14:K38" si="6">AVERAGE(J14:J15)</f>
        <v>24.935488700866699</v>
      </c>
      <c r="L14" s="13">
        <f t="shared" ref="L14:L38" si="7">STDEV(J14:J15)/COUNT(J14:J15)^(1/2)</f>
        <v>0.36976718902587885</v>
      </c>
      <c r="M14" s="13">
        <f t="shared" ref="M14:M38" si="8">$I$3^($K$45-K14)</f>
        <v>0.16701546788442556</v>
      </c>
      <c r="N14" s="15">
        <f t="shared" ref="N14:N38" si="9">L14*M14*LN($I$3)</f>
        <v>4.2806579584145861E-2</v>
      </c>
      <c r="O14" s="13">
        <f t="shared" ref="O14:O38" si="10">M14/G14</f>
        <v>0.36704297157162608</v>
      </c>
      <c r="P14" s="15">
        <f t="shared" ref="P14:P38" si="11">O14*((H14/G14)^2+(N14/M14)^2)^0.5</f>
        <v>0.12523964319983247</v>
      </c>
      <c r="Q14" s="11">
        <f t="shared" ref="Q14:R38" si="12">O14/$O$2</f>
        <v>0.88654121797354191</v>
      </c>
      <c r="R14" s="11">
        <f t="shared" si="12"/>
        <v>0.30249892906418041</v>
      </c>
    </row>
    <row r="15" spans="1:18" x14ac:dyDescent="0.25">
      <c r="A15" s="10"/>
      <c r="B15" s="30">
        <v>17.890918731689453</v>
      </c>
      <c r="C15" s="11"/>
      <c r="D15" s="11"/>
      <c r="E15" s="6"/>
      <c r="F15" s="12"/>
      <c r="G15" s="11"/>
      <c r="H15" s="11"/>
      <c r="I15" s="10"/>
      <c r="J15" s="30">
        <v>24.56572151184082</v>
      </c>
      <c r="K15" s="13"/>
      <c r="L15" s="13"/>
      <c r="M15" s="13"/>
      <c r="N15" s="15"/>
      <c r="O15" s="13"/>
      <c r="P15" s="15"/>
      <c r="Q15" s="11"/>
      <c r="R15" s="11"/>
    </row>
    <row r="16" spans="1:18" x14ac:dyDescent="0.25">
      <c r="A16" s="24" t="s">
        <v>22</v>
      </c>
      <c r="B16" s="30">
        <v>20.793262481689453</v>
      </c>
      <c r="C16" s="11">
        <f t="shared" si="0"/>
        <v>20.267937660217285</v>
      </c>
      <c r="D16" s="11">
        <f t="shared" si="1"/>
        <v>0.52532482147216797</v>
      </c>
      <c r="E16" s="6">
        <f t="shared" si="2"/>
        <v>0.13744530312316572</v>
      </c>
      <c r="F16" s="12">
        <f t="shared" si="3"/>
        <v>5.0047603463636049E-2</v>
      </c>
      <c r="G16" s="11">
        <f t="shared" si="4"/>
        <v>0.13744530312316572</v>
      </c>
      <c r="H16" s="11">
        <f t="shared" si="5"/>
        <v>2.5023801731818025E-2</v>
      </c>
      <c r="I16" s="24" t="s">
        <v>22</v>
      </c>
      <c r="J16" s="30">
        <v>23.958292007446289</v>
      </c>
      <c r="K16" s="13">
        <f t="shared" si="6"/>
        <v>24.291650772094727</v>
      </c>
      <c r="L16" s="13">
        <f t="shared" si="7"/>
        <v>0.3333587646484375</v>
      </c>
      <c r="M16" s="13">
        <f t="shared" si="8"/>
        <v>0.26095836545167095</v>
      </c>
      <c r="N16" s="15">
        <f t="shared" si="9"/>
        <v>6.0298785166712089E-2</v>
      </c>
      <c r="O16" s="13">
        <f t="shared" si="10"/>
        <v>1.8986342895822659</v>
      </c>
      <c r="P16" s="15">
        <f t="shared" si="11"/>
        <v>0.55853099351051938</v>
      </c>
      <c r="Q16" s="11">
        <f t="shared" si="12"/>
        <v>4.5858869013764059</v>
      </c>
      <c r="R16" s="11">
        <f t="shared" si="12"/>
        <v>1.349053886368073</v>
      </c>
    </row>
    <row r="17" spans="1:18" x14ac:dyDescent="0.25">
      <c r="A17" s="24"/>
      <c r="B17" s="30">
        <v>19.742612838745117</v>
      </c>
      <c r="C17" s="11"/>
      <c r="D17" s="11"/>
      <c r="E17" s="6"/>
      <c r="F17" s="12"/>
      <c r="G17" s="11"/>
      <c r="H17" s="11"/>
      <c r="I17" s="24"/>
      <c r="J17" s="30">
        <v>24.625009536743164</v>
      </c>
      <c r="K17" s="13"/>
      <c r="L17" s="13"/>
      <c r="M17" s="13"/>
      <c r="N17" s="15"/>
      <c r="O17" s="13"/>
      <c r="P17" s="15"/>
      <c r="Q17" s="11"/>
      <c r="R17" s="11"/>
    </row>
    <row r="18" spans="1:18" x14ac:dyDescent="0.25">
      <c r="A18" s="24" t="s">
        <v>23</v>
      </c>
      <c r="B18" s="30">
        <v>19.485324859619141</v>
      </c>
      <c r="C18" s="11">
        <f t="shared" si="0"/>
        <v>19.047099113464355</v>
      </c>
      <c r="D18" s="11">
        <f t="shared" si="1"/>
        <v>0.4382257461547851</v>
      </c>
      <c r="E18" s="6">
        <f t="shared" si="2"/>
        <v>0.32036047273713114</v>
      </c>
      <c r="F18" s="12">
        <f t="shared" si="3"/>
        <v>9.7311076301491273E-2</v>
      </c>
      <c r="G18" s="11">
        <f t="shared" si="4"/>
        <v>0.32036047273713114</v>
      </c>
      <c r="H18" s="11">
        <f t="shared" si="5"/>
        <v>4.8655538150745643E-2</v>
      </c>
      <c r="I18" s="24" t="s">
        <v>23</v>
      </c>
      <c r="J18" s="30">
        <v>24.631351470947266</v>
      </c>
      <c r="K18" s="13">
        <f t="shared" si="6"/>
        <v>24.870327949523926</v>
      </c>
      <c r="L18" s="13">
        <f t="shared" si="7"/>
        <v>0.23897647857666013</v>
      </c>
      <c r="M18" s="13">
        <f t="shared" si="8"/>
        <v>0.17473183396093797</v>
      </c>
      <c r="N18" s="15">
        <f t="shared" si="9"/>
        <v>2.8943607062998439E-2</v>
      </c>
      <c r="O18" s="13">
        <f t="shared" si="10"/>
        <v>0.5454225749763848</v>
      </c>
      <c r="P18" s="15">
        <f t="shared" si="11"/>
        <v>0.12257493656092611</v>
      </c>
      <c r="Q18" s="11">
        <f t="shared" si="12"/>
        <v>1.3173923256434568</v>
      </c>
      <c r="R18" s="11">
        <f t="shared" si="12"/>
        <v>0.29606270101414339</v>
      </c>
    </row>
    <row r="19" spans="1:18" x14ac:dyDescent="0.25">
      <c r="A19" s="24"/>
      <c r="B19" s="30">
        <v>18.60887336730957</v>
      </c>
      <c r="C19" s="11"/>
      <c r="D19" s="11"/>
      <c r="E19" s="6"/>
      <c r="F19" s="12"/>
      <c r="G19" s="11"/>
      <c r="H19" s="11"/>
      <c r="I19" s="24"/>
      <c r="J19" s="30">
        <v>25.109304428100586</v>
      </c>
      <c r="K19" s="13"/>
      <c r="L19" s="13"/>
      <c r="M19" s="13"/>
      <c r="N19" s="15"/>
      <c r="O19" s="13"/>
      <c r="P19" s="15"/>
      <c r="Q19" s="11"/>
      <c r="R19" s="11"/>
    </row>
    <row r="20" spans="1:18" x14ac:dyDescent="0.25">
      <c r="A20" s="24" t="s">
        <v>24</v>
      </c>
      <c r="B20" s="30">
        <v>19.676050186157227</v>
      </c>
      <c r="C20" s="11">
        <f t="shared" si="0"/>
        <v>19.59295654296875</v>
      </c>
      <c r="D20" s="11">
        <f t="shared" si="1"/>
        <v>8.3093643188476563E-2</v>
      </c>
      <c r="E20" s="6">
        <f t="shared" si="2"/>
        <v>0.2194418552018374</v>
      </c>
      <c r="F20" s="12">
        <f t="shared" si="3"/>
        <v>1.2639000412397071E-2</v>
      </c>
      <c r="G20" s="11">
        <f t="shared" si="4"/>
        <v>0.2194418552018374</v>
      </c>
      <c r="H20" s="11">
        <f t="shared" si="5"/>
        <v>6.3195002061985353E-3</v>
      </c>
      <c r="I20" s="24" t="s">
        <v>24</v>
      </c>
      <c r="J20" s="30">
        <v>26.106235504150391</v>
      </c>
      <c r="K20" s="13">
        <f t="shared" si="6"/>
        <v>26.132149696350098</v>
      </c>
      <c r="L20" s="13">
        <f t="shared" si="7"/>
        <v>2.5914192199707031E-2</v>
      </c>
      <c r="M20" s="13">
        <f t="shared" si="8"/>
        <v>7.2866152813497287E-2</v>
      </c>
      <c r="N20" s="15">
        <f t="shared" si="9"/>
        <v>1.3088472860478362E-3</v>
      </c>
      <c r="O20" s="13">
        <f t="shared" si="10"/>
        <v>0.33205220921267153</v>
      </c>
      <c r="P20" s="15">
        <f t="shared" si="11"/>
        <v>1.1270100382348535E-2</v>
      </c>
      <c r="Q20" s="11">
        <f t="shared" si="12"/>
        <v>0.80202590101568316</v>
      </c>
      <c r="R20" s="11">
        <f t="shared" si="12"/>
        <v>2.7221359060138253E-2</v>
      </c>
    </row>
    <row r="21" spans="1:18" x14ac:dyDescent="0.25">
      <c r="A21" s="24"/>
      <c r="B21" s="30">
        <v>19.509862899780273</v>
      </c>
      <c r="C21" s="11"/>
      <c r="D21" s="11"/>
      <c r="E21" s="6"/>
      <c r="F21" s="12"/>
      <c r="G21" s="11"/>
      <c r="H21" s="11"/>
      <c r="I21" s="24"/>
      <c r="J21" s="30">
        <v>26.158063888549805</v>
      </c>
      <c r="K21" s="13"/>
      <c r="L21" s="13"/>
      <c r="M21" s="13"/>
      <c r="N21" s="15"/>
      <c r="O21" s="13"/>
      <c r="P21" s="15"/>
      <c r="Q21" s="11"/>
      <c r="R21" s="11"/>
    </row>
    <row r="22" spans="1:18" x14ac:dyDescent="0.25">
      <c r="A22" s="24" t="s">
        <v>25</v>
      </c>
      <c r="B22" s="30">
        <v>18.165496826171875</v>
      </c>
      <c r="C22" s="11">
        <f t="shared" si="0"/>
        <v>18.018168449401855</v>
      </c>
      <c r="D22" s="11">
        <f t="shared" si="1"/>
        <v>0.14732837677001953</v>
      </c>
      <c r="E22" s="6">
        <f t="shared" si="2"/>
        <v>0.65369914840316823</v>
      </c>
      <c r="F22" s="12">
        <f t="shared" si="3"/>
        <v>6.6755919789423621E-2</v>
      </c>
      <c r="G22" s="11">
        <f t="shared" si="4"/>
        <v>0.65369914840316823</v>
      </c>
      <c r="H22" s="11">
        <f t="shared" si="5"/>
        <v>3.337795989471181E-2</v>
      </c>
      <c r="I22" s="24" t="s">
        <v>25</v>
      </c>
      <c r="J22" s="30">
        <v>25.982089996337891</v>
      </c>
      <c r="K22" s="13">
        <f t="shared" si="6"/>
        <v>26.154350280761719</v>
      </c>
      <c r="L22" s="13">
        <f t="shared" si="7"/>
        <v>0.1722602844238281</v>
      </c>
      <c r="M22" s="13">
        <f t="shared" si="8"/>
        <v>7.1753451828673182E-2</v>
      </c>
      <c r="N22" s="15">
        <f t="shared" si="9"/>
        <v>8.5674863155989697E-3</v>
      </c>
      <c r="O22" s="13">
        <f t="shared" si="10"/>
        <v>0.10976525211016386</v>
      </c>
      <c r="P22" s="15">
        <f t="shared" si="11"/>
        <v>1.4254238180714028E-2</v>
      </c>
      <c r="Q22" s="11">
        <f t="shared" si="12"/>
        <v>0.26512269089432178</v>
      </c>
      <c r="R22" s="11">
        <f t="shared" si="12"/>
        <v>3.4429128621930732E-2</v>
      </c>
    </row>
    <row r="23" spans="1:18" x14ac:dyDescent="0.25">
      <c r="A23" s="24"/>
      <c r="B23" s="30">
        <v>17.870840072631836</v>
      </c>
      <c r="C23" s="11"/>
      <c r="D23" s="11"/>
      <c r="E23" s="6"/>
      <c r="F23" s="12"/>
      <c r="G23" s="11"/>
      <c r="H23" s="11"/>
      <c r="I23" s="24"/>
      <c r="J23" s="30">
        <v>26.326610565185547</v>
      </c>
      <c r="K23" s="13"/>
      <c r="L23" s="13"/>
      <c r="M23" s="13"/>
      <c r="N23" s="15"/>
      <c r="O23" s="13"/>
      <c r="P23" s="15"/>
      <c r="Q23" s="11"/>
      <c r="R23" s="11"/>
    </row>
    <row r="24" spans="1:18" x14ac:dyDescent="0.25">
      <c r="A24" s="24" t="s">
        <v>26</v>
      </c>
      <c r="B24" s="30">
        <v>17.307441711425781</v>
      </c>
      <c r="C24" s="11">
        <f t="shared" si="0"/>
        <v>17.477898597717285</v>
      </c>
      <c r="D24" s="11">
        <f t="shared" si="1"/>
        <v>0.17045688629150391</v>
      </c>
      <c r="E24" s="6">
        <f t="shared" si="2"/>
        <v>0.95063839374235815</v>
      </c>
      <c r="F24" s="12">
        <f t="shared" si="3"/>
        <v>0.11231955194538625</v>
      </c>
      <c r="G24" s="11">
        <f t="shared" si="4"/>
        <v>0.95063839374235815</v>
      </c>
      <c r="H24" s="11">
        <f t="shared" si="5"/>
        <v>5.6159775972693123E-2</v>
      </c>
      <c r="I24" s="24" t="s">
        <v>26</v>
      </c>
      <c r="J24" s="30">
        <v>23.448297500610352</v>
      </c>
      <c r="K24" s="13">
        <f t="shared" si="6"/>
        <v>23.605136871337891</v>
      </c>
      <c r="L24" s="13">
        <f t="shared" si="7"/>
        <v>0.15683937072753906</v>
      </c>
      <c r="M24" s="13">
        <f t="shared" si="8"/>
        <v>0.41998376256925551</v>
      </c>
      <c r="N24" s="15">
        <f t="shared" si="9"/>
        <v>4.5657597184612396E-2</v>
      </c>
      <c r="O24" s="13">
        <f t="shared" si="10"/>
        <v>0.44179129028853364</v>
      </c>
      <c r="P24" s="15">
        <f t="shared" si="11"/>
        <v>5.4661603752547784E-2</v>
      </c>
      <c r="Q24" s="11">
        <f t="shared" si="12"/>
        <v>1.067085379418764</v>
      </c>
      <c r="R24" s="11">
        <f t="shared" si="12"/>
        <v>0.13202749683415266</v>
      </c>
    </row>
    <row r="25" spans="1:18" x14ac:dyDescent="0.25">
      <c r="A25" s="25"/>
      <c r="B25" s="30">
        <v>17.648355484008789</v>
      </c>
      <c r="C25" s="11"/>
      <c r="D25" s="11"/>
      <c r="E25" s="6"/>
      <c r="F25" s="12"/>
      <c r="G25" s="11"/>
      <c r="H25" s="11"/>
      <c r="I25" s="25"/>
      <c r="J25" s="30">
        <v>23.76197624206543</v>
      </c>
      <c r="K25" s="13"/>
      <c r="L25" s="13"/>
      <c r="M25" s="13"/>
      <c r="N25" s="15"/>
      <c r="O25" s="13"/>
      <c r="P25" s="15"/>
      <c r="Q25" s="11"/>
      <c r="R25" s="11"/>
    </row>
    <row r="26" spans="1:18" x14ac:dyDescent="0.25">
      <c r="A26" s="24" t="s">
        <v>27</v>
      </c>
      <c r="B26" s="30">
        <v>18.725399017333984</v>
      </c>
      <c r="C26" s="11">
        <f t="shared" si="0"/>
        <v>18.409619331359863</v>
      </c>
      <c r="D26" s="11">
        <f t="shared" si="1"/>
        <v>0.31577968597412109</v>
      </c>
      <c r="E26" s="6">
        <f t="shared" si="2"/>
        <v>0.49835573669638045</v>
      </c>
      <c r="F26" s="12">
        <f t="shared" si="3"/>
        <v>0.10908100019558933</v>
      </c>
      <c r="G26" s="11">
        <f t="shared" si="4"/>
        <v>0.49835573669638045</v>
      </c>
      <c r="H26" s="11">
        <f t="shared" si="5"/>
        <v>5.4540500097794667E-2</v>
      </c>
      <c r="I26" s="24" t="s">
        <v>27</v>
      </c>
      <c r="J26" s="30">
        <v>23.57444953918457</v>
      </c>
      <c r="K26" s="13">
        <f t="shared" si="6"/>
        <v>23.244946479797363</v>
      </c>
      <c r="L26" s="13">
        <f t="shared" si="7"/>
        <v>0.32950305938720703</v>
      </c>
      <c r="M26" s="13">
        <f t="shared" si="8"/>
        <v>0.53908917599641393</v>
      </c>
      <c r="N26" s="15">
        <f t="shared" si="9"/>
        <v>0.12312479612038692</v>
      </c>
      <c r="O26" s="13">
        <f t="shared" si="10"/>
        <v>1.081735668520758</v>
      </c>
      <c r="P26" s="15">
        <f t="shared" si="11"/>
        <v>0.27396156149374551</v>
      </c>
      <c r="Q26" s="11">
        <f t="shared" si="12"/>
        <v>2.612781966616879</v>
      </c>
      <c r="R26" s="11">
        <f t="shared" si="12"/>
        <v>0.6617160256866611</v>
      </c>
    </row>
    <row r="27" spans="1:18" x14ac:dyDescent="0.25">
      <c r="A27" s="10"/>
      <c r="B27" s="30">
        <v>18.093839645385742</v>
      </c>
      <c r="C27" s="11"/>
      <c r="D27" s="11"/>
      <c r="E27" s="6"/>
      <c r="F27" s="12"/>
      <c r="G27" s="11"/>
      <c r="H27" s="11"/>
      <c r="I27" s="10"/>
      <c r="J27" s="30">
        <v>22.915443420410156</v>
      </c>
      <c r="K27" s="13"/>
      <c r="L27" s="13"/>
      <c r="M27" s="13"/>
      <c r="N27" s="15"/>
      <c r="O27" s="13"/>
      <c r="P27" s="15"/>
      <c r="Q27" s="11"/>
      <c r="R27" s="11"/>
    </row>
    <row r="28" spans="1:18" x14ac:dyDescent="0.25">
      <c r="A28" s="28" t="s">
        <v>28</v>
      </c>
      <c r="B28" s="30">
        <v>15.801450729370117</v>
      </c>
      <c r="C28" s="11">
        <f t="shared" si="0"/>
        <v>17.404867172241211</v>
      </c>
      <c r="D28" s="11">
        <f t="shared" si="1"/>
        <v>1.6034164428710935</v>
      </c>
      <c r="E28" s="6">
        <f t="shared" si="2"/>
        <v>1</v>
      </c>
      <c r="F28" s="12">
        <f t="shared" si="3"/>
        <v>1.1114035866395551</v>
      </c>
      <c r="G28" s="11">
        <f t="shared" si="4"/>
        <v>1</v>
      </c>
      <c r="H28" s="11">
        <f t="shared" si="5"/>
        <v>0.55570179331977754</v>
      </c>
      <c r="I28" s="28" t="s">
        <v>28</v>
      </c>
      <c r="J28" s="30">
        <v>24.136926651000977</v>
      </c>
      <c r="K28" s="13">
        <f t="shared" si="6"/>
        <v>24.250840187072754</v>
      </c>
      <c r="L28" s="13">
        <f t="shared" si="7"/>
        <v>0.11391353607177733</v>
      </c>
      <c r="M28" s="13">
        <f t="shared" si="8"/>
        <v>0.26844568881681791</v>
      </c>
      <c r="N28" s="15">
        <f t="shared" si="9"/>
        <v>2.1196161898154917E-2</v>
      </c>
      <c r="O28" s="13">
        <f t="shared" si="10"/>
        <v>0.26844568881681791</v>
      </c>
      <c r="P28" s="15">
        <f t="shared" si="11"/>
        <v>0.15067409157346046</v>
      </c>
      <c r="Q28" s="11">
        <f t="shared" si="12"/>
        <v>0.64839320285681135</v>
      </c>
      <c r="R28" s="11">
        <f t="shared" si="12"/>
        <v>0.3639322995033174</v>
      </c>
    </row>
    <row r="29" spans="1:18" x14ac:dyDescent="0.25">
      <c r="A29" s="28"/>
      <c r="B29" s="30">
        <v>19.008283615112305</v>
      </c>
      <c r="C29" s="11"/>
      <c r="D29" s="11"/>
      <c r="E29" s="6"/>
      <c r="F29" s="12"/>
      <c r="G29" s="11"/>
      <c r="H29" s="11"/>
      <c r="I29" s="28"/>
      <c r="J29" s="30">
        <v>24.364753723144531</v>
      </c>
      <c r="K29" s="13"/>
      <c r="L29" s="13"/>
      <c r="M29" s="13"/>
      <c r="N29" s="15"/>
      <c r="O29" s="13"/>
      <c r="P29" s="15"/>
      <c r="Q29" s="11"/>
      <c r="R29" s="11"/>
    </row>
    <row r="30" spans="1:18" x14ac:dyDescent="0.25">
      <c r="A30" s="28" t="s">
        <v>29</v>
      </c>
      <c r="B30" s="30">
        <v>19.741033554077148</v>
      </c>
      <c r="C30" s="11">
        <f t="shared" si="0"/>
        <v>19.17487621307373</v>
      </c>
      <c r="D30" s="11">
        <f t="shared" si="1"/>
        <v>0.56615734100341797</v>
      </c>
      <c r="E30" s="6">
        <f t="shared" si="2"/>
        <v>0.29320689988376969</v>
      </c>
      <c r="F30" s="12">
        <f t="shared" si="3"/>
        <v>0.11506329064509944</v>
      </c>
      <c r="G30" s="11">
        <f t="shared" si="4"/>
        <v>0.29320689988376969</v>
      </c>
      <c r="H30" s="11">
        <f t="shared" si="5"/>
        <v>5.7531645322549722E-2</v>
      </c>
      <c r="I30" s="28" t="s">
        <v>29</v>
      </c>
      <c r="J30" s="30">
        <v>24.705062866210938</v>
      </c>
      <c r="K30" s="13">
        <f t="shared" si="6"/>
        <v>24.779621124267578</v>
      </c>
      <c r="L30" s="13">
        <f t="shared" si="7"/>
        <v>7.4558258056640625E-2</v>
      </c>
      <c r="M30" s="13">
        <f t="shared" si="8"/>
        <v>0.18607049391432842</v>
      </c>
      <c r="N30" s="15">
        <f t="shared" si="9"/>
        <v>9.6160945375141239E-3</v>
      </c>
      <c r="O30" s="13">
        <f t="shared" si="10"/>
        <v>0.63460475857863075</v>
      </c>
      <c r="P30" s="15">
        <f t="shared" si="11"/>
        <v>0.1287656752667361</v>
      </c>
      <c r="Q30" s="11">
        <f t="shared" si="12"/>
        <v>1.5327994790177215</v>
      </c>
      <c r="R30" s="11">
        <f t="shared" si="12"/>
        <v>0.31101556881843462</v>
      </c>
    </row>
    <row r="31" spans="1:18" x14ac:dyDescent="0.25">
      <c r="A31" s="28"/>
      <c r="B31" s="30">
        <v>18.608718872070312</v>
      </c>
      <c r="C31" s="11"/>
      <c r="D31" s="11"/>
      <c r="E31" s="6"/>
      <c r="F31" s="12"/>
      <c r="G31" s="11"/>
      <c r="H31" s="11"/>
      <c r="I31" s="28"/>
      <c r="J31" s="30">
        <v>24.854179382324219</v>
      </c>
      <c r="K31" s="13"/>
      <c r="L31" s="13"/>
      <c r="M31" s="13"/>
      <c r="N31" s="15"/>
      <c r="O31" s="13"/>
      <c r="P31" s="15"/>
      <c r="Q31" s="11"/>
      <c r="R31" s="11"/>
    </row>
    <row r="32" spans="1:18" x14ac:dyDescent="0.25">
      <c r="A32" s="28" t="s">
        <v>30</v>
      </c>
      <c r="B32" s="30">
        <v>18.978908538818359</v>
      </c>
      <c r="C32" s="11">
        <f t="shared" si="0"/>
        <v>18.913592338562012</v>
      </c>
      <c r="D32" s="11">
        <f t="shared" si="1"/>
        <v>6.5316200256347642E-2</v>
      </c>
      <c r="E32" s="6">
        <f t="shared" si="2"/>
        <v>0.35142161455977738</v>
      </c>
      <c r="F32" s="12">
        <f t="shared" si="3"/>
        <v>1.591017082643597E-2</v>
      </c>
      <c r="G32" s="11">
        <f t="shared" si="4"/>
        <v>0.35142161455977738</v>
      </c>
      <c r="H32" s="11">
        <f t="shared" si="5"/>
        <v>7.9550854132179848E-3</v>
      </c>
      <c r="I32" s="28" t="s">
        <v>30</v>
      </c>
      <c r="J32" s="30">
        <v>24.997507095336914</v>
      </c>
      <c r="K32" s="13">
        <f t="shared" si="6"/>
        <v>25.165226936340332</v>
      </c>
      <c r="L32" s="13">
        <f t="shared" si="7"/>
        <v>0.16771984100341797</v>
      </c>
      <c r="M32" s="13">
        <f t="shared" si="8"/>
        <v>0.14242905555808574</v>
      </c>
      <c r="N32" s="15">
        <f t="shared" si="9"/>
        <v>1.6558023612356528E-2</v>
      </c>
      <c r="O32" s="13">
        <f t="shared" si="10"/>
        <v>0.40529395363602011</v>
      </c>
      <c r="P32" s="15">
        <f t="shared" si="11"/>
        <v>4.8002179494314512E-2</v>
      </c>
      <c r="Q32" s="11">
        <f t="shared" si="12"/>
        <v>0.97893114191854924</v>
      </c>
      <c r="R32" s="11">
        <f t="shared" si="12"/>
        <v>0.11594258430301983</v>
      </c>
    </row>
    <row r="33" spans="1:18" x14ac:dyDescent="0.25">
      <c r="A33" s="28"/>
      <c r="B33" s="30">
        <v>18.848276138305664</v>
      </c>
      <c r="C33" s="11"/>
      <c r="D33" s="11"/>
      <c r="E33" s="6"/>
      <c r="F33" s="12"/>
      <c r="G33" s="11"/>
      <c r="H33" s="11"/>
      <c r="I33" s="28"/>
      <c r="J33" s="30">
        <v>25.33294677734375</v>
      </c>
      <c r="K33" s="13"/>
      <c r="L33" s="13"/>
      <c r="M33" s="13"/>
      <c r="N33" s="15"/>
      <c r="O33" s="13"/>
      <c r="P33" s="15"/>
      <c r="Q33" s="11"/>
      <c r="R33" s="11"/>
    </row>
    <row r="34" spans="1:18" x14ac:dyDescent="0.25">
      <c r="A34" s="28" t="s">
        <v>31</v>
      </c>
      <c r="B34" s="30">
        <v>18.09248161315918</v>
      </c>
      <c r="C34" s="11">
        <f t="shared" si="0"/>
        <v>17.966473579406738</v>
      </c>
      <c r="D34" s="11">
        <f t="shared" si="1"/>
        <v>0.12600803375244141</v>
      </c>
      <c r="E34" s="6">
        <f t="shared" si="2"/>
        <v>0.6775473104721228</v>
      </c>
      <c r="F34" s="12">
        <f t="shared" si="3"/>
        <v>5.9178413973225902E-2</v>
      </c>
      <c r="G34" s="11">
        <f t="shared" si="4"/>
        <v>0.6775473104721228</v>
      </c>
      <c r="H34" s="11">
        <f t="shared" si="5"/>
        <v>2.9589206986612951E-2</v>
      </c>
      <c r="I34" s="28" t="s">
        <v>31</v>
      </c>
      <c r="J34" s="30">
        <v>24.946161270141602</v>
      </c>
      <c r="K34" s="13">
        <f t="shared" si="6"/>
        <v>25.106773376464844</v>
      </c>
      <c r="L34" s="13">
        <f t="shared" si="7"/>
        <v>0.16061210632324219</v>
      </c>
      <c r="M34" s="13">
        <f t="shared" si="8"/>
        <v>0.14831834452198786</v>
      </c>
      <c r="N34" s="15">
        <f t="shared" si="9"/>
        <v>1.6511959246338193E-2</v>
      </c>
      <c r="O34" s="13">
        <f t="shared" si="10"/>
        <v>0.21890477938527705</v>
      </c>
      <c r="P34" s="15">
        <f t="shared" si="11"/>
        <v>2.6178162242120911E-2</v>
      </c>
      <c r="Q34" s="11">
        <f t="shared" si="12"/>
        <v>0.52873403052912527</v>
      </c>
      <c r="R34" s="11">
        <f t="shared" si="12"/>
        <v>6.3229707788887507E-2</v>
      </c>
    </row>
    <row r="35" spans="1:18" x14ac:dyDescent="0.25">
      <c r="A35" s="28"/>
      <c r="B35" s="30">
        <v>17.840465545654297</v>
      </c>
      <c r="C35" s="11"/>
      <c r="D35" s="11"/>
      <c r="E35" s="6"/>
      <c r="F35" s="12"/>
      <c r="G35" s="11"/>
      <c r="H35" s="11"/>
      <c r="I35" s="28"/>
      <c r="J35" s="30">
        <v>25.267385482788086</v>
      </c>
      <c r="K35" s="13"/>
      <c r="L35" s="13"/>
      <c r="M35" s="13"/>
      <c r="N35" s="15"/>
      <c r="O35" s="13"/>
      <c r="P35" s="15"/>
      <c r="Q35" s="11"/>
      <c r="R35" s="11"/>
    </row>
    <row r="36" spans="1:18" x14ac:dyDescent="0.25">
      <c r="A36" s="28" t="s">
        <v>32</v>
      </c>
      <c r="B36" s="30">
        <v>18.522560119628906</v>
      </c>
      <c r="C36" s="11">
        <f t="shared" si="0"/>
        <v>18.437507629394531</v>
      </c>
      <c r="D36" s="11">
        <f t="shared" si="1"/>
        <v>8.5052490234375E-2</v>
      </c>
      <c r="E36" s="6">
        <f t="shared" si="2"/>
        <v>0.48881468852226101</v>
      </c>
      <c r="F36" s="12">
        <f t="shared" si="3"/>
        <v>2.8817529237738924E-2</v>
      </c>
      <c r="G36" s="11">
        <f t="shared" si="4"/>
        <v>0.48881468852226101</v>
      </c>
      <c r="H36" s="11">
        <f t="shared" si="5"/>
        <v>1.4408764618869462E-2</v>
      </c>
      <c r="I36" s="28" t="s">
        <v>32</v>
      </c>
      <c r="J36" s="30">
        <v>25.374076843261719</v>
      </c>
      <c r="K36" s="13">
        <f t="shared" si="6"/>
        <v>25.482480049133301</v>
      </c>
      <c r="L36" s="13">
        <f t="shared" si="7"/>
        <v>0.10840320587158202</v>
      </c>
      <c r="M36" s="13">
        <f t="shared" si="8"/>
        <v>0.11431307078628715</v>
      </c>
      <c r="N36" s="15">
        <f t="shared" si="9"/>
        <v>8.5894128662305086E-3</v>
      </c>
      <c r="O36" s="13">
        <f t="shared" si="10"/>
        <v>0.23385768363849246</v>
      </c>
      <c r="P36" s="15">
        <f t="shared" si="11"/>
        <v>1.8875685422286497E-2</v>
      </c>
      <c r="Q36" s="11">
        <f t="shared" si="12"/>
        <v>0.56485068981870512</v>
      </c>
      <c r="R36" s="11">
        <f t="shared" si="12"/>
        <v>4.5591591286182016E-2</v>
      </c>
    </row>
    <row r="37" spans="1:18" x14ac:dyDescent="0.25">
      <c r="A37" s="29"/>
      <c r="B37" s="30">
        <v>18.352455139160156</v>
      </c>
      <c r="C37" s="11"/>
      <c r="D37" s="11"/>
      <c r="E37" s="6"/>
      <c r="F37" s="12"/>
      <c r="G37" s="11"/>
      <c r="H37" s="11"/>
      <c r="I37" s="29"/>
      <c r="J37" s="30">
        <v>25.590883255004883</v>
      </c>
      <c r="K37" s="13"/>
      <c r="L37" s="13"/>
      <c r="M37" s="13"/>
      <c r="N37" s="15"/>
      <c r="O37" s="13"/>
      <c r="P37" s="15"/>
      <c r="Q37" s="11"/>
      <c r="R37" s="11"/>
    </row>
    <row r="38" spans="1:18" x14ac:dyDescent="0.25">
      <c r="A38" s="28" t="s">
        <v>33</v>
      </c>
      <c r="B38" s="30">
        <v>18.011228561401367</v>
      </c>
      <c r="C38" s="11">
        <f t="shared" si="0"/>
        <v>17.539603233337402</v>
      </c>
      <c r="D38" s="11">
        <f t="shared" si="1"/>
        <v>0.47162532806396484</v>
      </c>
      <c r="E38" s="6">
        <f t="shared" si="2"/>
        <v>0.91083645451947792</v>
      </c>
      <c r="F38" s="12">
        <f t="shared" si="3"/>
        <v>0.29775768925543106</v>
      </c>
      <c r="G38" s="11">
        <f t="shared" si="4"/>
        <v>0.91083645451947792</v>
      </c>
      <c r="H38" s="11">
        <f t="shared" si="5"/>
        <v>0.14887884462771553</v>
      </c>
      <c r="I38" s="28" t="s">
        <v>33</v>
      </c>
      <c r="J38" s="30">
        <v>22.326423645019531</v>
      </c>
      <c r="K38" s="13">
        <f t="shared" si="6"/>
        <v>22.353542327880859</v>
      </c>
      <c r="L38" s="13">
        <f t="shared" si="7"/>
        <v>2.7118682861328125E-2</v>
      </c>
      <c r="M38" s="13">
        <f t="shared" si="8"/>
        <v>1</v>
      </c>
      <c r="N38" s="15">
        <f t="shared" si="9"/>
        <v>1.8797238565828898E-2</v>
      </c>
      <c r="O38" s="13">
        <f t="shared" si="10"/>
        <v>1.097891937721752</v>
      </c>
      <c r="P38" s="15">
        <f t="shared" si="11"/>
        <v>0.18063636173016279</v>
      </c>
      <c r="Q38" s="11">
        <f t="shared" si="12"/>
        <v>2.6518051864704777</v>
      </c>
      <c r="R38" s="11">
        <f t="shared" si="12"/>
        <v>0.43630199334117264</v>
      </c>
    </row>
    <row r="39" spans="1:18" x14ac:dyDescent="0.25">
      <c r="A39" s="10"/>
      <c r="B39" s="30">
        <v>17.067977905273438</v>
      </c>
      <c r="C39" s="11"/>
      <c r="D39" s="11"/>
      <c r="E39" s="6"/>
      <c r="F39" s="12"/>
      <c r="G39" s="11"/>
      <c r="H39" s="11"/>
      <c r="I39" s="10"/>
      <c r="J39" s="30">
        <v>22.380661010742188</v>
      </c>
      <c r="K39" s="13"/>
      <c r="L39" s="13"/>
      <c r="M39" s="13"/>
      <c r="N39" s="15"/>
      <c r="O39" s="13"/>
      <c r="P39" s="15"/>
      <c r="Q39" s="13"/>
      <c r="R39" s="13"/>
    </row>
    <row r="40" spans="1:18" x14ac:dyDescent="0.25">
      <c r="A40" s="10"/>
      <c r="B40" s="18"/>
      <c r="C40" s="13"/>
      <c r="D40" s="13"/>
      <c r="E40" s="14"/>
      <c r="F40" s="15"/>
      <c r="G40" s="13"/>
      <c r="H40" s="13"/>
      <c r="I40" s="10"/>
      <c r="J40" s="30"/>
      <c r="K40" s="13"/>
      <c r="L40" s="13"/>
      <c r="M40" s="13"/>
      <c r="N40" s="15"/>
      <c r="O40" s="13"/>
      <c r="P40" s="15"/>
      <c r="Q40" s="13"/>
      <c r="R40" s="13"/>
    </row>
    <row r="41" spans="1:18" x14ac:dyDescent="0.25">
      <c r="A41" s="10"/>
      <c r="B41" s="18"/>
      <c r="C41" s="13"/>
      <c r="D41" s="13"/>
      <c r="E41" s="14"/>
      <c r="F41" s="15"/>
      <c r="G41" s="13"/>
      <c r="H41" s="13"/>
      <c r="I41" s="10"/>
      <c r="J41" s="30"/>
      <c r="K41" s="13"/>
      <c r="L41" s="13"/>
      <c r="M41" s="13"/>
      <c r="N41" s="15"/>
      <c r="O41" s="13"/>
      <c r="P41" s="15"/>
      <c r="Q41" s="13"/>
      <c r="R41" s="13"/>
    </row>
    <row r="42" spans="1:18" x14ac:dyDescent="0.25">
      <c r="A42" s="10"/>
      <c r="B42" s="18"/>
      <c r="C42" s="13"/>
      <c r="D42" s="13"/>
      <c r="E42" s="14"/>
      <c r="F42" s="15"/>
      <c r="G42" s="13"/>
      <c r="H42" s="13"/>
      <c r="I42" s="10"/>
      <c r="J42" s="30"/>
      <c r="K42" s="13"/>
      <c r="L42" s="13"/>
      <c r="M42" s="13"/>
      <c r="N42" s="15"/>
      <c r="O42" s="13"/>
      <c r="P42" s="15"/>
      <c r="Q42" s="13"/>
      <c r="R42" s="13"/>
    </row>
    <row r="43" spans="1:18" x14ac:dyDescent="0.25">
      <c r="A43" s="17"/>
      <c r="B43" s="18"/>
      <c r="C43" s="13"/>
      <c r="D43" s="13"/>
      <c r="E43" s="14"/>
      <c r="F43" s="15"/>
      <c r="G43" s="13"/>
      <c r="H43" s="13"/>
      <c r="J43" s="30"/>
      <c r="K43" s="13"/>
      <c r="L43" s="13"/>
      <c r="M43" s="13"/>
      <c r="N43" s="15"/>
      <c r="O43" s="13"/>
      <c r="P43" s="15"/>
      <c r="Q43" s="13"/>
      <c r="R43" s="13"/>
    </row>
    <row r="44" spans="1:18" x14ac:dyDescent="0.25">
      <c r="A44" s="19"/>
      <c r="B44" s="20"/>
      <c r="C44" s="14"/>
      <c r="D44" s="14"/>
      <c r="E44" s="14"/>
      <c r="F44" s="15"/>
      <c r="G44" s="13"/>
      <c r="H44" s="13"/>
      <c r="I44" s="19"/>
      <c r="J44" s="20"/>
      <c r="K44" s="13"/>
      <c r="L44" s="14"/>
      <c r="M44" s="13"/>
      <c r="N44" s="15"/>
      <c r="O44" s="13"/>
      <c r="P44" s="15"/>
      <c r="Q44" s="13"/>
      <c r="R44" s="13"/>
    </row>
    <row r="45" spans="1:18" x14ac:dyDescent="0.25">
      <c r="A45" s="21"/>
      <c r="B45" s="22" t="s">
        <v>12</v>
      </c>
      <c r="C45" s="14">
        <f>MIN(C2:C39)</f>
        <v>17.404867172241211</v>
      </c>
      <c r="D45" s="14"/>
      <c r="E45" s="14"/>
      <c r="F45" s="15"/>
      <c r="G45" s="13"/>
      <c r="H45" s="13"/>
      <c r="I45" s="21"/>
      <c r="J45" s="22" t="s">
        <v>12</v>
      </c>
      <c r="K45" s="23">
        <f>MIN(K2:K40)</f>
        <v>22.353542327880859</v>
      </c>
      <c r="L45" s="14"/>
      <c r="M45" s="13"/>
      <c r="N45" s="15"/>
      <c r="O45" s="13"/>
      <c r="P45" s="15"/>
      <c r="Q45" s="13"/>
      <c r="R45" s="13"/>
    </row>
    <row r="46" spans="1:18" x14ac:dyDescent="0.25">
      <c r="C46" s="14"/>
      <c r="D46" s="14"/>
      <c r="E46" s="14"/>
      <c r="F46" s="15"/>
      <c r="G46" s="13"/>
      <c r="H46" s="13"/>
      <c r="I46" s="19"/>
      <c r="J46" s="13"/>
      <c r="K46" s="13"/>
      <c r="L46" s="14"/>
      <c r="M46" s="13"/>
      <c r="N46" s="15"/>
      <c r="O46" s="13"/>
      <c r="P46" s="15"/>
      <c r="Q46" s="13"/>
      <c r="R46" s="13"/>
    </row>
    <row r="48" spans="1:18" x14ac:dyDescent="0.25">
      <c r="C48" s="17"/>
    </row>
    <row r="49" spans="3:5" s="1" customFormat="1" x14ac:dyDescent="0.25">
      <c r="C49" s="17"/>
      <c r="D49" s="13"/>
      <c r="E49" s="13"/>
    </row>
    <row r="50" spans="3:5" s="1" customFormat="1" x14ac:dyDescent="0.25">
      <c r="C50" s="17"/>
      <c r="D50" s="13"/>
      <c r="E50" s="13"/>
    </row>
    <row r="51" spans="3:5" s="1" customFormat="1" x14ac:dyDescent="0.25">
      <c r="C51" s="17"/>
      <c r="D51" s="13"/>
      <c r="E51" s="13"/>
    </row>
    <row r="52" spans="3:5" s="1" customFormat="1" x14ac:dyDescent="0.25">
      <c r="C52" s="17"/>
      <c r="D52" s="13"/>
      <c r="E52" s="13"/>
    </row>
    <row r="53" spans="3:5" s="1" customFormat="1" x14ac:dyDescent="0.25">
      <c r="C53" s="17"/>
      <c r="D53" s="13"/>
      <c r="E53" s="13"/>
    </row>
    <row r="54" spans="3:5" s="1" customFormat="1" x14ac:dyDescent="0.25">
      <c r="C54" s="17"/>
      <c r="D54" s="13"/>
      <c r="E54" s="13"/>
    </row>
    <row r="55" spans="3:5" s="1" customFormat="1" x14ac:dyDescent="0.25">
      <c r="C55" s="17"/>
      <c r="D55" s="13"/>
      <c r="E55" s="13"/>
    </row>
    <row r="56" spans="3:5" s="1" customFormat="1" x14ac:dyDescent="0.25">
      <c r="C56" s="17"/>
      <c r="D56" s="13"/>
      <c r="E56" s="13"/>
    </row>
    <row r="57" spans="3:5" s="1" customFormat="1" x14ac:dyDescent="0.25">
      <c r="C57" s="17"/>
      <c r="D57" s="13"/>
      <c r="E57" s="13"/>
    </row>
    <row r="59" spans="3:5" s="1" customFormat="1" x14ac:dyDescent="0.25">
      <c r="D59" s="13"/>
      <c r="E59" s="13"/>
    </row>
    <row r="61" spans="3:5" s="1" customFormat="1" x14ac:dyDescent="0.25">
      <c r="D61" s="13"/>
      <c r="E61" s="13"/>
    </row>
    <row r="63" spans="3:5" s="1" customFormat="1" x14ac:dyDescent="0.25">
      <c r="D63" s="13"/>
      <c r="E63" s="13"/>
    </row>
    <row r="65" spans="4:5" s="1" customFormat="1" x14ac:dyDescent="0.25">
      <c r="D65" s="13"/>
      <c r="E65" s="13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5"/>
  <sheetViews>
    <sheetView tabSelected="1" topLeftCell="I22" workbookViewId="0">
      <selection activeCell="Q38" sqref="Q38:R38"/>
    </sheetView>
  </sheetViews>
  <sheetFormatPr baseColWidth="10" defaultColWidth="10.7109375" defaultRowHeight="12.75" x14ac:dyDescent="0.25"/>
  <cols>
    <col min="1" max="1" width="10.7109375" style="1"/>
    <col min="2" max="2" width="10.7109375" style="2"/>
    <col min="3" max="9" width="10.7109375" style="1"/>
    <col min="10" max="10" width="12.42578125" style="2" hidden="1" customWidth="1"/>
    <col min="11" max="16" width="10.7109375" style="1" hidden="1" customWidth="1"/>
    <col min="17" max="16384" width="10.7109375" style="1"/>
  </cols>
  <sheetData>
    <row r="1" spans="1:18" ht="15" x14ac:dyDescent="0.2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4" t="s">
        <v>7</v>
      </c>
      <c r="I1" s="7" t="s">
        <v>36</v>
      </c>
      <c r="J1" s="4" t="s">
        <v>1</v>
      </c>
      <c r="K1" s="5" t="s">
        <v>2</v>
      </c>
      <c r="L1" s="8" t="s">
        <v>3</v>
      </c>
      <c r="M1" s="4" t="s">
        <v>4</v>
      </c>
      <c r="N1" s="9" t="s">
        <v>5</v>
      </c>
      <c r="O1" s="4" t="s">
        <v>8</v>
      </c>
      <c r="P1" s="9" t="s">
        <v>9</v>
      </c>
      <c r="Q1" s="4" t="s">
        <v>10</v>
      </c>
      <c r="R1" s="4" t="s">
        <v>11</v>
      </c>
    </row>
    <row r="2" spans="1:18" ht="15" x14ac:dyDescent="0.25">
      <c r="A2" s="10" t="s">
        <v>13</v>
      </c>
      <c r="B2" s="30">
        <v>19.225025177001953</v>
      </c>
      <c r="C2" s="11">
        <f>AVERAGE(B2:B3)</f>
        <v>19.466691970825195</v>
      </c>
      <c r="D2" s="11">
        <f>STDEV(B2:B3)/COUNT(B2:B3)^(1/2)</f>
        <v>0.24166679382324219</v>
      </c>
      <c r="E2" s="6">
        <f>$A$3^($C$45-C2)</f>
        <v>0.23951288932291626</v>
      </c>
      <c r="F2" s="12">
        <f>D2*E2*LN($A$3)</f>
        <v>4.012096139621036E-2</v>
      </c>
      <c r="G2" s="11">
        <f>GEOMEAN(E2)</f>
        <v>0.23951288932291626</v>
      </c>
      <c r="H2" s="11">
        <f>G2*((F2/(2*E2))^2)^0.5</f>
        <v>2.006048069810518E-2</v>
      </c>
      <c r="I2" s="10" t="s">
        <v>13</v>
      </c>
      <c r="J2">
        <v>26.713037490844727</v>
      </c>
      <c r="K2" s="11">
        <f>AVERAGE(J2:J3)</f>
        <v>26.639166831970215</v>
      </c>
      <c r="L2" s="11">
        <f>STDEV(J2:J3)/COUNT(J2:J3)^(1/2)</f>
        <v>7.3870658874511719E-2</v>
      </c>
      <c r="M2" s="11">
        <f>$I$3^($K$45-K2)</f>
        <v>6.4907336920727449E-2</v>
      </c>
      <c r="N2" s="12">
        <f>L2*M2*LN($I$3)</f>
        <v>3.3234658803357481E-3</v>
      </c>
      <c r="O2" s="11">
        <f>M2/G2</f>
        <v>0.27099726074957925</v>
      </c>
      <c r="P2" s="12">
        <f>O2*((H2/G2)^2+(N2/M2)^2)^0.5</f>
        <v>2.6602942298848801E-2</v>
      </c>
      <c r="Q2" s="11">
        <f>O2/$O$2</f>
        <v>1</v>
      </c>
      <c r="R2" s="11">
        <f>P2/$O$2</f>
        <v>9.8166831005099389E-2</v>
      </c>
    </row>
    <row r="3" spans="1:18" ht="15" x14ac:dyDescent="0.25">
      <c r="A3" s="10">
        <v>2</v>
      </c>
      <c r="B3" s="30">
        <v>19.708358764648438</v>
      </c>
      <c r="C3" s="11"/>
      <c r="D3" s="11"/>
      <c r="E3" s="6"/>
      <c r="F3" s="12"/>
      <c r="G3" s="11"/>
      <c r="H3" s="11"/>
      <c r="I3" s="10">
        <v>2</v>
      </c>
      <c r="J3">
        <v>26.565296173095703</v>
      </c>
      <c r="K3" s="13"/>
      <c r="L3" s="14"/>
      <c r="M3" s="13"/>
      <c r="N3" s="15"/>
      <c r="O3" s="13"/>
      <c r="P3" s="15"/>
      <c r="Q3" s="11"/>
      <c r="R3" s="11"/>
    </row>
    <row r="4" spans="1:18" ht="15" x14ac:dyDescent="0.25">
      <c r="A4" s="26" t="s">
        <v>15</v>
      </c>
      <c r="B4" s="30">
        <v>18.944904327392578</v>
      </c>
      <c r="C4" s="11">
        <f>AVERAGE(B4:B5)</f>
        <v>18.419907569885254</v>
      </c>
      <c r="D4" s="11">
        <f>STDEV(B4:B5)/COUNT(B4:B5)^(1/2)</f>
        <v>0.52499675750732422</v>
      </c>
      <c r="E4" s="6">
        <f>$A$3^($C$45-C4)</f>
        <v>0.49481447245969573</v>
      </c>
      <c r="F4" s="12">
        <f>D4*E4*LN($A$3)</f>
        <v>0.18006299754726265</v>
      </c>
      <c r="G4" s="11">
        <f>GEOMEAN(E4)</f>
        <v>0.49481447245969573</v>
      </c>
      <c r="H4" s="11">
        <f>G4*((F4/(2*E4))^2)^0.5</f>
        <v>9.0031498773631327E-2</v>
      </c>
      <c r="I4" s="26" t="s">
        <v>15</v>
      </c>
      <c r="J4">
        <v>24.967937469482422</v>
      </c>
      <c r="K4" s="13">
        <f>AVERAGE(J4:J5)</f>
        <v>25.642419815063477</v>
      </c>
      <c r="L4" s="13">
        <f>STDEV(J4:J5)/COUNT(J4:J5)^(1/2)</f>
        <v>0.67448234558105469</v>
      </c>
      <c r="M4" s="13">
        <f>$I$3^($K$45-K4)</f>
        <v>0.12952229797426057</v>
      </c>
      <c r="N4" s="15">
        <f>L4*M4*LN($I$3)</f>
        <v>6.0553686584309284E-2</v>
      </c>
      <c r="O4" s="13">
        <f>M4/G4</f>
        <v>0.26175931623505733</v>
      </c>
      <c r="P4" s="15">
        <f>O4*((H4/G4)^2+(N4/M4)^2)^0.5</f>
        <v>0.13131778603786085</v>
      </c>
      <c r="Q4" s="11">
        <f>O4/$O$2</f>
        <v>0.96591129929147723</v>
      </c>
      <c r="R4" s="11">
        <f>P4/$O$2</f>
        <v>0.48457237418059301</v>
      </c>
    </row>
    <row r="5" spans="1:18" ht="15" x14ac:dyDescent="0.25">
      <c r="A5" s="26"/>
      <c r="B5" s="30">
        <v>17.89491081237793</v>
      </c>
      <c r="C5" s="11"/>
      <c r="D5" s="11"/>
      <c r="E5" s="6"/>
      <c r="F5" s="12"/>
      <c r="G5" s="11"/>
      <c r="H5" s="11"/>
      <c r="I5" s="26"/>
      <c r="J5">
        <v>26.316902160644531</v>
      </c>
      <c r="K5" s="13"/>
      <c r="L5" s="14"/>
      <c r="M5" s="13"/>
      <c r="N5" s="15"/>
      <c r="O5" s="13"/>
      <c r="P5" s="15"/>
      <c r="Q5" s="11"/>
      <c r="R5" s="11"/>
    </row>
    <row r="6" spans="1:18" ht="15" x14ac:dyDescent="0.25">
      <c r="A6" s="26" t="s">
        <v>16</v>
      </c>
      <c r="B6" s="30">
        <v>18.466682434082031</v>
      </c>
      <c r="C6" s="11">
        <f>AVERAGE(B6:B7)</f>
        <v>18.341568946838379</v>
      </c>
      <c r="D6" s="11">
        <f>STDEV(B6:B7)/COUNT(B6:B7)^(1/2)</f>
        <v>0.12511348724365234</v>
      </c>
      <c r="E6" s="6">
        <f>$A$3^($C$45-C6)</f>
        <v>0.52242586306167649</v>
      </c>
      <c r="F6" s="12">
        <f>D6*E6*LN($A$3)</f>
        <v>4.5305847529389077E-2</v>
      </c>
      <c r="G6" s="11">
        <f>GEOMEAN(E6)</f>
        <v>0.52242586306167649</v>
      </c>
      <c r="H6" s="11">
        <f>G6*((F6/(2*E6))^2)^0.5</f>
        <v>2.2652923764694539E-2</v>
      </c>
      <c r="I6" s="26" t="s">
        <v>16</v>
      </c>
      <c r="J6">
        <v>26.786603927612305</v>
      </c>
      <c r="K6" s="13">
        <f>AVERAGE(J6:J7)</f>
        <v>26.638188362121582</v>
      </c>
      <c r="L6" s="13">
        <f>STDEV(J6:J7)/COUNT(J6:J7)^(1/2)</f>
        <v>0.14841556549072266</v>
      </c>
      <c r="M6" s="13">
        <f>$I$3^($K$45-K6)</f>
        <v>6.4951373541183452E-2</v>
      </c>
      <c r="N6" s="15">
        <f>L6*M6*LN($I$3)</f>
        <v>6.6817966100264897E-3</v>
      </c>
      <c r="O6" s="13">
        <f>M6/G6</f>
        <v>0.12432648942863579</v>
      </c>
      <c r="P6" s="15">
        <f>O6*((H6/G6)^2+(N6/M6)^2)^0.5</f>
        <v>1.387965026295934E-2</v>
      </c>
      <c r="Q6" s="11">
        <f>O6/$O$2</f>
        <v>0.45877397094254141</v>
      </c>
      <c r="R6" s="11">
        <f>P6/$O$2</f>
        <v>5.1216939332036734E-2</v>
      </c>
    </row>
    <row r="7" spans="1:18" ht="15" x14ac:dyDescent="0.25">
      <c r="A7" s="26"/>
      <c r="B7" s="30">
        <v>18.216455459594727</v>
      </c>
      <c r="C7" s="11"/>
      <c r="D7" s="11"/>
      <c r="E7" s="6"/>
      <c r="F7" s="12"/>
      <c r="G7" s="11"/>
      <c r="H7" s="11"/>
      <c r="I7" s="26"/>
      <c r="J7">
        <v>26.489772796630859</v>
      </c>
      <c r="K7" s="13"/>
      <c r="L7" s="14"/>
      <c r="M7" s="13"/>
      <c r="N7" s="15"/>
      <c r="O7" s="13"/>
      <c r="P7" s="15"/>
      <c r="Q7" s="11"/>
      <c r="R7" s="11"/>
    </row>
    <row r="8" spans="1:18" ht="15" x14ac:dyDescent="0.25">
      <c r="A8" s="26" t="s">
        <v>17</v>
      </c>
      <c r="B8" s="30">
        <v>19.546026229858398</v>
      </c>
      <c r="C8" s="11">
        <f>AVERAGE(B8:B9)</f>
        <v>19.146811485290527</v>
      </c>
      <c r="D8" s="11">
        <f>STDEV(B8:B9)/COUNT(B8:B9)^(1/2)</f>
        <v>0.39921474456787109</v>
      </c>
      <c r="E8" s="6">
        <f>$A$3^($C$45-C8)</f>
        <v>0.29896648885441857</v>
      </c>
      <c r="F8" s="12">
        <f>D8*E8*LN($A$3)</f>
        <v>8.2728384793523291E-2</v>
      </c>
      <c r="G8" s="11">
        <f>GEOMEAN(E8)</f>
        <v>0.29896648885441857</v>
      </c>
      <c r="H8" s="11">
        <f>G8*((F8/(2*E8))^2)^0.5</f>
        <v>4.1364192396761645E-2</v>
      </c>
      <c r="I8" s="26" t="s">
        <v>17</v>
      </c>
      <c r="J8">
        <v>25.200637817382813</v>
      </c>
      <c r="K8" s="13">
        <f>AVERAGE(J8:J9)</f>
        <v>25.323410034179688</v>
      </c>
      <c r="L8" s="13">
        <f>STDEV(J8:J9)/COUNT(J8:J9)^(1/2)</f>
        <v>0.122772216796875</v>
      </c>
      <c r="M8" s="13">
        <f>$I$3^($K$45-K8)</f>
        <v>0.16157570293171564</v>
      </c>
      <c r="N8" s="15">
        <f>L8*M8*LN($I$3)</f>
        <v>1.3749965631833632E-2</v>
      </c>
      <c r="O8" s="13">
        <f>M8/G8</f>
        <v>0.54044753828712477</v>
      </c>
      <c r="P8" s="15">
        <f>O8*((H8/G8)^2+(N8/M8)^2)^0.5</f>
        <v>8.778674126227172E-2</v>
      </c>
      <c r="Q8" s="11">
        <f>O8/$O$2</f>
        <v>1.9942915171623699</v>
      </c>
      <c r="R8" s="11">
        <f>P8/$O$2</f>
        <v>0.32393958898128095</v>
      </c>
    </row>
    <row r="9" spans="1:18" ht="15" x14ac:dyDescent="0.25">
      <c r="A9" s="26"/>
      <c r="B9" s="30">
        <v>18.747596740722656</v>
      </c>
      <c r="C9" s="11"/>
      <c r="D9" s="11"/>
      <c r="E9" s="6"/>
      <c r="F9" s="12"/>
      <c r="G9" s="11"/>
      <c r="H9" s="11"/>
      <c r="I9" s="26"/>
      <c r="J9">
        <v>25.446182250976562</v>
      </c>
      <c r="K9" s="13"/>
      <c r="L9" s="14"/>
      <c r="M9" s="13"/>
      <c r="N9" s="15"/>
      <c r="O9" s="13"/>
      <c r="P9" s="15"/>
      <c r="Q9" s="11"/>
      <c r="R9" s="11"/>
    </row>
    <row r="10" spans="1:18" ht="15" x14ac:dyDescent="0.25">
      <c r="A10" s="26" t="s">
        <v>18</v>
      </c>
      <c r="B10" s="30">
        <v>20.12315559387207</v>
      </c>
      <c r="C10" s="11">
        <f>AVERAGE(B10:B11)</f>
        <v>19.704206466674805</v>
      </c>
      <c r="D10" s="11">
        <f>STDEV(B10:B11)/COUNT(B10:B11)^(1/2)</f>
        <v>0.41894912719726563</v>
      </c>
      <c r="E10" s="6">
        <f>$A$3^($C$45-C10)</f>
        <v>0.20315611642278925</v>
      </c>
      <c r="F10" s="12">
        <f>D10*E10*LN($A$3)</f>
        <v>5.8995196661706877E-2</v>
      </c>
      <c r="G10" s="11">
        <f>GEOMEAN(E10)</f>
        <v>0.20315611642278925</v>
      </c>
      <c r="H10" s="11">
        <f>G10*((F10/(2*E10))^2)^0.5</f>
        <v>2.9497598330853438E-2</v>
      </c>
      <c r="I10" s="26" t="s">
        <v>18</v>
      </c>
      <c r="J10">
        <v>27.920721054077148</v>
      </c>
      <c r="K10" s="13">
        <f>AVERAGE(J10:J11)</f>
        <v>27.93748664855957</v>
      </c>
      <c r="L10" s="13">
        <f>STDEV(J10:J11)/COUNT(J10:J11)^(1/2)</f>
        <v>1.6765594482421875E-2</v>
      </c>
      <c r="M10" s="13">
        <f>$I$3^($K$45-K10)</f>
        <v>2.6391287760422849E-2</v>
      </c>
      <c r="N10" s="15">
        <f>L10*M10*LN($I$3)</f>
        <v>3.0669380286183954E-4</v>
      </c>
      <c r="O10" s="13">
        <f>M10/G10</f>
        <v>0.12990643956542172</v>
      </c>
      <c r="P10" s="15">
        <f>O10*((H10/G10)^2+(N10/M10)^2)^0.5</f>
        <v>1.892230363186144E-2</v>
      </c>
      <c r="Q10" s="11">
        <f>O10/$O$2</f>
        <v>0.47936440097623167</v>
      </c>
      <c r="R10" s="11">
        <f>P10/$O$2</f>
        <v>6.9824704425138065E-2</v>
      </c>
    </row>
    <row r="11" spans="1:18" ht="15" x14ac:dyDescent="0.25">
      <c r="A11" s="26"/>
      <c r="B11" s="30">
        <v>19.285257339477539</v>
      </c>
      <c r="C11" s="11"/>
      <c r="D11" s="11"/>
      <c r="E11" s="6"/>
      <c r="F11" s="12"/>
      <c r="G11" s="11"/>
      <c r="H11" s="11"/>
      <c r="I11" s="26"/>
      <c r="J11">
        <v>27.954252243041992</v>
      </c>
      <c r="K11" s="13"/>
      <c r="L11" s="16"/>
      <c r="M11" s="13"/>
      <c r="N11" s="15"/>
      <c r="O11" s="13"/>
      <c r="P11" s="15"/>
      <c r="Q11" s="11"/>
      <c r="R11" s="11"/>
    </row>
    <row r="12" spans="1:18" ht="15" x14ac:dyDescent="0.25">
      <c r="A12" s="26" t="s">
        <v>19</v>
      </c>
      <c r="B12" s="30">
        <v>19.545764923095703</v>
      </c>
      <c r="C12" s="11">
        <f>AVERAGE(B12:B13)</f>
        <v>18.746830940246582</v>
      </c>
      <c r="D12" s="11">
        <f>STDEV(B12:B13)/COUNT(B12:B13)^(1/2)</f>
        <v>0.79893398284912109</v>
      </c>
      <c r="E12" s="6">
        <f>$A$3^($C$45-C12)</f>
        <v>0.39448332739750447</v>
      </c>
      <c r="F12" s="12">
        <f>D12*E12*LN($A$3)</f>
        <v>0.21845651852456788</v>
      </c>
      <c r="G12" s="11">
        <f>GEOMEAN(E12)</f>
        <v>0.39448332739750447</v>
      </c>
      <c r="H12" s="11">
        <f>G12*((F12/(2*E12))^2)^0.5</f>
        <v>0.10922825926228392</v>
      </c>
      <c r="I12" s="26" t="s">
        <v>19</v>
      </c>
      <c r="J12">
        <v>27.579269409179687</v>
      </c>
      <c r="K12" s="13">
        <f>AVERAGE(J12:J13)</f>
        <v>27.330536842346191</v>
      </c>
      <c r="L12" s="13">
        <f>STDEV(J12:J13)/COUNT(J12:J13)^(1/2)</f>
        <v>0.24873256683349607</v>
      </c>
      <c r="M12" s="13">
        <f>$I$3^($K$45-K12)</f>
        <v>4.0194874742553961E-2</v>
      </c>
      <c r="N12" s="15">
        <f>L12*M12*LN($I$3)</f>
        <v>6.9299291152382777E-3</v>
      </c>
      <c r="O12" s="13">
        <f>M12/G12</f>
        <v>0.10189245514564232</v>
      </c>
      <c r="P12" s="15">
        <f>O12*((H12/G12)^2+(N12/M12)^2)^0.5</f>
        <v>3.3235120452402109E-2</v>
      </c>
      <c r="Q12" s="11">
        <f>O12/$O$2</f>
        <v>0.37599071984642013</v>
      </c>
      <c r="R12" s="11">
        <f>P12/$O$2</f>
        <v>0.12264006049534842</v>
      </c>
    </row>
    <row r="13" spans="1:18" ht="15" x14ac:dyDescent="0.25">
      <c r="A13" s="27"/>
      <c r="B13" s="30">
        <v>17.947896957397461</v>
      </c>
      <c r="C13" s="11"/>
      <c r="D13" s="11"/>
      <c r="E13" s="6"/>
      <c r="F13" s="12"/>
      <c r="G13" s="11"/>
      <c r="H13" s="11"/>
      <c r="I13" s="27"/>
      <c r="J13">
        <v>27.081804275512695</v>
      </c>
      <c r="K13" s="13"/>
      <c r="L13" s="13"/>
      <c r="M13" s="13"/>
      <c r="N13" s="15"/>
      <c r="O13" s="13"/>
      <c r="P13" s="15"/>
      <c r="Q13" s="11"/>
      <c r="R13" s="11"/>
    </row>
    <row r="14" spans="1:18" ht="15" x14ac:dyDescent="0.25">
      <c r="A14" s="26" t="s">
        <v>20</v>
      </c>
      <c r="B14" s="30">
        <v>19.190750122070313</v>
      </c>
      <c r="C14" s="11">
        <f t="shared" ref="C14:C38" si="0">AVERAGE(B14:B15)</f>
        <v>18.540834426879883</v>
      </c>
      <c r="D14" s="11">
        <f t="shared" ref="D14:D38" si="1">STDEV(B14:B15)/COUNT(B14:B15)^(1/2)</f>
        <v>0.64991569519042969</v>
      </c>
      <c r="E14" s="6">
        <f t="shared" ref="E14:E38" si="2">$A$3^($C$45-C14)</f>
        <v>0.45502973989472939</v>
      </c>
      <c r="F14" s="12">
        <f t="shared" ref="F14:F38" si="3">D14*E14*LN($A$3)</f>
        <v>0.20498508787676928</v>
      </c>
      <c r="G14" s="11">
        <f t="shared" ref="G14:G38" si="4">GEOMEAN(E14)</f>
        <v>0.45502973989472939</v>
      </c>
      <c r="H14" s="11">
        <f t="shared" ref="H14:H38" si="5">G14*((F14/(2*E14))^2)^0.5</f>
        <v>0.10249254393838464</v>
      </c>
      <c r="I14" s="26" t="s">
        <v>20</v>
      </c>
      <c r="J14">
        <v>26.862068176269531</v>
      </c>
      <c r="K14" s="13">
        <f t="shared" ref="K14:K38" si="6">AVERAGE(J14:J15)</f>
        <v>26.845337867736816</v>
      </c>
      <c r="L14" s="13">
        <f t="shared" ref="L14:L38" si="7">STDEV(J14:J15)/COUNT(J14:J15)^(1/2)</f>
        <v>1.673030853271484E-2</v>
      </c>
      <c r="M14" s="13">
        <f t="shared" ref="M14:M38" si="8">$I$3^($K$45-K14)</f>
        <v>5.6263937872535391E-2</v>
      </c>
      <c r="N14" s="15">
        <f t="shared" ref="N14:N38" si="9">L14*M14*LN($I$3)</f>
        <v>6.5246847961229271E-4</v>
      </c>
      <c r="O14" s="13">
        <f t="shared" ref="O14:O38" si="10">M14/G14</f>
        <v>0.12364892432207177</v>
      </c>
      <c r="P14" s="15">
        <f t="shared" ref="P14:P38" si="11">O14*((H14/G14)^2+(N14/M14)^2)^0.5</f>
        <v>2.7888018307453421E-2</v>
      </c>
      <c r="Q14" s="11">
        <f t="shared" ref="Q14:R38" si="12">O14/$O$2</f>
        <v>0.45627370542439605</v>
      </c>
      <c r="R14" s="11">
        <f t="shared" si="12"/>
        <v>0.10290885682871878</v>
      </c>
    </row>
    <row r="15" spans="1:18" ht="15" x14ac:dyDescent="0.25">
      <c r="A15" s="10"/>
      <c r="B15" s="30">
        <v>17.890918731689453</v>
      </c>
      <c r="C15" s="11"/>
      <c r="D15" s="11"/>
      <c r="E15" s="6"/>
      <c r="F15" s="12"/>
      <c r="G15" s="11"/>
      <c r="H15" s="11"/>
      <c r="I15" s="10"/>
      <c r="J15">
        <v>26.828607559204102</v>
      </c>
      <c r="K15" s="13"/>
      <c r="L15" s="13"/>
      <c r="M15" s="13"/>
      <c r="N15" s="15"/>
      <c r="O15" s="13"/>
      <c r="P15" s="15"/>
      <c r="Q15" s="11"/>
      <c r="R15" s="11"/>
    </row>
    <row r="16" spans="1:18" ht="15" x14ac:dyDescent="0.25">
      <c r="A16" s="24" t="s">
        <v>22</v>
      </c>
      <c r="B16" s="30">
        <v>20.793262481689453</v>
      </c>
      <c r="C16" s="11">
        <f t="shared" si="0"/>
        <v>20.267937660217285</v>
      </c>
      <c r="D16" s="11">
        <f t="shared" si="1"/>
        <v>0.52532482147216797</v>
      </c>
      <c r="E16" s="6">
        <f t="shared" si="2"/>
        <v>0.13744530312316572</v>
      </c>
      <c r="F16" s="12">
        <f t="shared" si="3"/>
        <v>5.0047603463636049E-2</v>
      </c>
      <c r="G16" s="11">
        <f t="shared" si="4"/>
        <v>0.13744530312316572</v>
      </c>
      <c r="H16" s="11">
        <f t="shared" si="5"/>
        <v>2.5023801731818025E-2</v>
      </c>
      <c r="I16" s="24" t="s">
        <v>22</v>
      </c>
      <c r="J16">
        <v>25.460308074951172</v>
      </c>
      <c r="K16" s="13">
        <f t="shared" si="6"/>
        <v>25.237810134887695</v>
      </c>
      <c r="L16" s="13">
        <f t="shared" si="7"/>
        <v>0.22249794006347653</v>
      </c>
      <c r="M16" s="13">
        <f t="shared" si="8"/>
        <v>0.17145264576463948</v>
      </c>
      <c r="N16" s="15">
        <f t="shared" si="9"/>
        <v>2.6442081950707467E-2</v>
      </c>
      <c r="O16" s="13">
        <f t="shared" si="10"/>
        <v>1.247424552667322</v>
      </c>
      <c r="P16" s="15">
        <f t="shared" si="11"/>
        <v>0.29764130375285119</v>
      </c>
      <c r="Q16" s="11">
        <f t="shared" si="12"/>
        <v>4.6030891574953259</v>
      </c>
      <c r="R16" s="11">
        <f t="shared" si="12"/>
        <v>1.0983184956540684</v>
      </c>
    </row>
    <row r="17" spans="1:18" ht="15" x14ac:dyDescent="0.25">
      <c r="A17" s="24"/>
      <c r="B17" s="30">
        <v>19.742612838745117</v>
      </c>
      <c r="C17" s="11"/>
      <c r="D17" s="11"/>
      <c r="E17" s="6"/>
      <c r="F17" s="12"/>
      <c r="G17" s="11"/>
      <c r="H17" s="11"/>
      <c r="I17" s="24"/>
      <c r="J17">
        <v>25.015312194824219</v>
      </c>
      <c r="K17" s="13"/>
      <c r="L17" s="13"/>
      <c r="M17" s="13"/>
      <c r="N17" s="15"/>
      <c r="O17" s="13"/>
      <c r="P17" s="15"/>
      <c r="Q17" s="11"/>
      <c r="R17" s="11"/>
    </row>
    <row r="18" spans="1:18" ht="15" x14ac:dyDescent="0.25">
      <c r="A18" s="24" t="s">
        <v>23</v>
      </c>
      <c r="B18" s="30">
        <v>19.485324859619141</v>
      </c>
      <c r="C18" s="11">
        <f t="shared" si="0"/>
        <v>19.047099113464355</v>
      </c>
      <c r="D18" s="11">
        <f t="shared" si="1"/>
        <v>0.4382257461547851</v>
      </c>
      <c r="E18" s="6">
        <f t="shared" si="2"/>
        <v>0.32036047273713114</v>
      </c>
      <c r="F18" s="12">
        <f t="shared" si="3"/>
        <v>9.7311076301491273E-2</v>
      </c>
      <c r="G18" s="11">
        <f t="shared" si="4"/>
        <v>0.32036047273713114</v>
      </c>
      <c r="H18" s="11">
        <f t="shared" si="5"/>
        <v>4.8655538150745643E-2</v>
      </c>
      <c r="I18" s="24" t="s">
        <v>23</v>
      </c>
      <c r="J18">
        <v>24.095108032226562</v>
      </c>
      <c r="K18" s="13">
        <f t="shared" si="6"/>
        <v>24.434324264526367</v>
      </c>
      <c r="L18" s="13">
        <f t="shared" si="7"/>
        <v>0.33921623229980463</v>
      </c>
      <c r="M18" s="13">
        <f t="shared" si="8"/>
        <v>0.29923854843351116</v>
      </c>
      <c r="N18" s="15">
        <f t="shared" si="9"/>
        <v>7.0358994854471585E-2</v>
      </c>
      <c r="O18" s="13">
        <f t="shared" si="10"/>
        <v>0.93406825716307584</v>
      </c>
      <c r="P18" s="15">
        <f t="shared" si="11"/>
        <v>0.2614579794038166</v>
      </c>
      <c r="Q18" s="11">
        <f t="shared" si="12"/>
        <v>3.4467811762356573</v>
      </c>
      <c r="R18" s="11">
        <f t="shared" si="12"/>
        <v>0.96479934402518697</v>
      </c>
    </row>
    <row r="19" spans="1:18" ht="15" x14ac:dyDescent="0.25">
      <c r="A19" s="24"/>
      <c r="B19" s="30">
        <v>18.60887336730957</v>
      </c>
      <c r="C19" s="11"/>
      <c r="D19" s="11"/>
      <c r="E19" s="6"/>
      <c r="F19" s="12"/>
      <c r="G19" s="11"/>
      <c r="H19" s="11"/>
      <c r="I19" s="24"/>
      <c r="J19">
        <v>24.773540496826172</v>
      </c>
      <c r="K19" s="13"/>
      <c r="L19" s="13"/>
      <c r="M19" s="13"/>
      <c r="N19" s="15"/>
      <c r="O19" s="13"/>
      <c r="P19" s="15"/>
      <c r="Q19" s="11"/>
      <c r="R19" s="11"/>
    </row>
    <row r="20" spans="1:18" ht="15" x14ac:dyDescent="0.25">
      <c r="A20" s="24" t="s">
        <v>24</v>
      </c>
      <c r="B20" s="30">
        <v>19.676050186157227</v>
      </c>
      <c r="C20" s="11">
        <f t="shared" si="0"/>
        <v>19.59295654296875</v>
      </c>
      <c r="D20" s="11">
        <f t="shared" si="1"/>
        <v>8.3093643188476563E-2</v>
      </c>
      <c r="E20" s="6">
        <f t="shared" si="2"/>
        <v>0.2194418552018374</v>
      </c>
      <c r="F20" s="12">
        <f t="shared" si="3"/>
        <v>1.2639000412397071E-2</v>
      </c>
      <c r="G20" s="11">
        <f t="shared" si="4"/>
        <v>0.2194418552018374</v>
      </c>
      <c r="H20" s="11">
        <f t="shared" si="5"/>
        <v>6.3195002061985353E-3</v>
      </c>
      <c r="I20" s="24" t="s">
        <v>24</v>
      </c>
      <c r="J20">
        <v>25.59614372253418</v>
      </c>
      <c r="K20" s="13">
        <f t="shared" si="6"/>
        <v>25.825613975524902</v>
      </c>
      <c r="L20" s="13">
        <f t="shared" si="7"/>
        <v>0.22947025299072263</v>
      </c>
      <c r="M20" s="13">
        <f t="shared" si="8"/>
        <v>0.11407687185087258</v>
      </c>
      <c r="N20" s="15">
        <f t="shared" si="9"/>
        <v>1.8144686092412165E-2</v>
      </c>
      <c r="O20" s="13">
        <f t="shared" si="10"/>
        <v>0.51985010674443755</v>
      </c>
      <c r="P20" s="15">
        <f t="shared" si="11"/>
        <v>8.4029953400069177E-2</v>
      </c>
      <c r="Q20" s="11">
        <f t="shared" si="12"/>
        <v>1.9182854664527995</v>
      </c>
      <c r="R20" s="11">
        <f t="shared" si="12"/>
        <v>0.31007676301834958</v>
      </c>
    </row>
    <row r="21" spans="1:18" ht="15" x14ac:dyDescent="0.25">
      <c r="A21" s="24"/>
      <c r="B21" s="30">
        <v>19.509862899780273</v>
      </c>
      <c r="C21" s="11"/>
      <c r="D21" s="11"/>
      <c r="E21" s="6"/>
      <c r="F21" s="12"/>
      <c r="G21" s="11"/>
      <c r="H21" s="11"/>
      <c r="I21" s="24"/>
      <c r="J21">
        <v>26.055084228515625</v>
      </c>
      <c r="K21" s="13"/>
      <c r="L21" s="13"/>
      <c r="M21" s="13"/>
      <c r="N21" s="15"/>
      <c r="O21" s="13"/>
      <c r="P21" s="15"/>
      <c r="Q21" s="11"/>
      <c r="R21" s="11"/>
    </row>
    <row r="22" spans="1:18" ht="15" x14ac:dyDescent="0.25">
      <c r="A22" s="24" t="s">
        <v>25</v>
      </c>
      <c r="B22" s="30">
        <v>18.165496826171875</v>
      </c>
      <c r="C22" s="11">
        <f t="shared" si="0"/>
        <v>18.018168449401855</v>
      </c>
      <c r="D22" s="11">
        <f t="shared" si="1"/>
        <v>0.14732837677001953</v>
      </c>
      <c r="E22" s="6">
        <f t="shared" si="2"/>
        <v>0.65369914840316823</v>
      </c>
      <c r="F22" s="12">
        <f t="shared" si="3"/>
        <v>6.6755919789423621E-2</v>
      </c>
      <c r="G22" s="11">
        <f t="shared" si="4"/>
        <v>0.65369914840316823</v>
      </c>
      <c r="H22" s="11">
        <f t="shared" si="5"/>
        <v>3.337795989471181E-2</v>
      </c>
      <c r="I22" s="24" t="s">
        <v>25</v>
      </c>
      <c r="J22">
        <v>24.53912353515625</v>
      </c>
      <c r="K22" s="13">
        <f t="shared" si="6"/>
        <v>24.304651260375977</v>
      </c>
      <c r="L22" s="13">
        <f t="shared" si="7"/>
        <v>0.23447227478027341</v>
      </c>
      <c r="M22" s="13">
        <f t="shared" si="8"/>
        <v>0.32738064744502127</v>
      </c>
      <c r="N22" s="15">
        <f t="shared" si="9"/>
        <v>5.3207145619751789E-2</v>
      </c>
      <c r="O22" s="13">
        <f t="shared" si="10"/>
        <v>0.50081241232260199</v>
      </c>
      <c r="P22" s="15">
        <f t="shared" si="11"/>
        <v>8.5316331554952454E-2</v>
      </c>
      <c r="Q22" s="11">
        <f t="shared" si="12"/>
        <v>1.8480349614507294</v>
      </c>
      <c r="R22" s="11">
        <f t="shared" si="12"/>
        <v>0.31482359385835568</v>
      </c>
    </row>
    <row r="23" spans="1:18" ht="15" x14ac:dyDescent="0.25">
      <c r="A23" s="24"/>
      <c r="B23" s="30">
        <v>17.870840072631836</v>
      </c>
      <c r="C23" s="11"/>
      <c r="D23" s="11"/>
      <c r="E23" s="6"/>
      <c r="F23" s="12"/>
      <c r="G23" s="11"/>
      <c r="H23" s="11"/>
      <c r="I23" s="24"/>
      <c r="J23">
        <v>24.070178985595703</v>
      </c>
      <c r="K23" s="13"/>
      <c r="L23" s="13"/>
      <c r="M23" s="13"/>
      <c r="N23" s="15"/>
      <c r="O23" s="13"/>
      <c r="P23" s="15"/>
      <c r="Q23" s="11"/>
      <c r="R23" s="11"/>
    </row>
    <row r="24" spans="1:18" ht="15" x14ac:dyDescent="0.25">
      <c r="A24" s="24" t="s">
        <v>26</v>
      </c>
      <c r="B24" s="30">
        <v>17.307441711425781</v>
      </c>
      <c r="C24" s="11">
        <f t="shared" si="0"/>
        <v>17.477898597717285</v>
      </c>
      <c r="D24" s="11">
        <f t="shared" si="1"/>
        <v>0.17045688629150391</v>
      </c>
      <c r="E24" s="6">
        <f t="shared" si="2"/>
        <v>0.95063839374235815</v>
      </c>
      <c r="F24" s="12">
        <f t="shared" si="3"/>
        <v>0.11231955194538625</v>
      </c>
      <c r="G24" s="11">
        <f t="shared" si="4"/>
        <v>0.95063839374235815</v>
      </c>
      <c r="H24" s="11">
        <f t="shared" si="5"/>
        <v>5.6159775972693123E-2</v>
      </c>
      <c r="I24" s="24" t="s">
        <v>26</v>
      </c>
      <c r="J24">
        <v>26.363857269287109</v>
      </c>
      <c r="K24" s="13">
        <f t="shared" si="6"/>
        <v>26.406162261962891</v>
      </c>
      <c r="L24" s="13">
        <f t="shared" si="7"/>
        <v>4.2304992675781243E-2</v>
      </c>
      <c r="M24" s="13">
        <f t="shared" si="8"/>
        <v>7.6284298268147574E-2</v>
      </c>
      <c r="N24" s="15">
        <f t="shared" si="9"/>
        <v>2.2369292109873382E-3</v>
      </c>
      <c r="O24" s="13">
        <f t="shared" si="10"/>
        <v>8.0245336997005548E-2</v>
      </c>
      <c r="P24" s="15">
        <f t="shared" si="11"/>
        <v>5.2924396686655235E-3</v>
      </c>
      <c r="Q24" s="11">
        <f t="shared" si="12"/>
        <v>0.29611124767477981</v>
      </c>
      <c r="R24" s="11">
        <f t="shared" si="12"/>
        <v>1.9529495073221846E-2</v>
      </c>
    </row>
    <row r="25" spans="1:18" ht="15" x14ac:dyDescent="0.25">
      <c r="A25" s="25"/>
      <c r="B25" s="30">
        <v>17.648355484008789</v>
      </c>
      <c r="C25" s="11"/>
      <c r="D25" s="11"/>
      <c r="E25" s="6"/>
      <c r="F25" s="12"/>
      <c r="G25" s="11"/>
      <c r="H25" s="11"/>
      <c r="I25" s="25"/>
      <c r="J25">
        <v>26.448467254638672</v>
      </c>
      <c r="K25" s="13"/>
      <c r="L25" s="13"/>
      <c r="M25" s="13"/>
      <c r="N25" s="15"/>
      <c r="O25" s="13"/>
      <c r="P25" s="15"/>
      <c r="Q25" s="11"/>
      <c r="R25" s="11"/>
    </row>
    <row r="26" spans="1:18" ht="15" x14ac:dyDescent="0.25">
      <c r="A26" s="24" t="s">
        <v>27</v>
      </c>
      <c r="B26" s="30">
        <v>18.725399017333984</v>
      </c>
      <c r="C26" s="11">
        <f t="shared" si="0"/>
        <v>18.409619331359863</v>
      </c>
      <c r="D26" s="11">
        <f t="shared" si="1"/>
        <v>0.31577968597412109</v>
      </c>
      <c r="E26" s="6">
        <f t="shared" si="2"/>
        <v>0.49835573669638045</v>
      </c>
      <c r="F26" s="12">
        <f t="shared" si="3"/>
        <v>0.10908100019558933</v>
      </c>
      <c r="G26" s="11">
        <f t="shared" si="4"/>
        <v>0.49835573669638045</v>
      </c>
      <c r="H26" s="11">
        <f t="shared" si="5"/>
        <v>5.4540500097794667E-2</v>
      </c>
      <c r="I26" s="24" t="s">
        <v>27</v>
      </c>
      <c r="J26">
        <v>23.565290451049805</v>
      </c>
      <c r="K26" s="13">
        <f t="shared" si="6"/>
        <v>23.709112167358398</v>
      </c>
      <c r="L26" s="13">
        <f t="shared" si="7"/>
        <v>0.14382171630859375</v>
      </c>
      <c r="M26" s="13">
        <f t="shared" si="8"/>
        <v>0.49468430756098464</v>
      </c>
      <c r="N26" s="15">
        <f t="shared" si="9"/>
        <v>4.9314889237097495E-2</v>
      </c>
      <c r="O26" s="13">
        <f t="shared" si="10"/>
        <v>0.99263291487375294</v>
      </c>
      <c r="P26" s="15">
        <f t="shared" si="11"/>
        <v>0.14694766237978937</v>
      </c>
      <c r="Q26" s="11">
        <f t="shared" si="12"/>
        <v>3.6628891086504982</v>
      </c>
      <c r="R26" s="11">
        <f t="shared" si="12"/>
        <v>0.54224777760975029</v>
      </c>
    </row>
    <row r="27" spans="1:18" ht="15" x14ac:dyDescent="0.25">
      <c r="A27" s="10"/>
      <c r="B27" s="30">
        <v>18.093839645385742</v>
      </c>
      <c r="C27" s="11"/>
      <c r="D27" s="11"/>
      <c r="E27" s="6"/>
      <c r="F27" s="12"/>
      <c r="G27" s="11"/>
      <c r="H27" s="11"/>
      <c r="I27" s="10"/>
      <c r="J27">
        <v>23.852933883666992</v>
      </c>
      <c r="K27" s="13"/>
      <c r="L27" s="13"/>
      <c r="M27" s="13"/>
      <c r="N27" s="15"/>
      <c r="O27" s="13"/>
      <c r="P27" s="15"/>
      <c r="Q27" s="11"/>
      <c r="R27" s="11"/>
    </row>
    <row r="28" spans="1:18" ht="15" x14ac:dyDescent="0.25">
      <c r="A28" s="28" t="s">
        <v>28</v>
      </c>
      <c r="B28" s="30">
        <v>15.801450729370117</v>
      </c>
      <c r="C28" s="11">
        <f t="shared" si="0"/>
        <v>17.404867172241211</v>
      </c>
      <c r="D28" s="11">
        <f t="shared" si="1"/>
        <v>1.6034164428710935</v>
      </c>
      <c r="E28" s="6">
        <f t="shared" si="2"/>
        <v>1</v>
      </c>
      <c r="F28" s="12">
        <f t="shared" si="3"/>
        <v>1.1114035866395551</v>
      </c>
      <c r="G28" s="11">
        <f t="shared" si="4"/>
        <v>1</v>
      </c>
      <c r="H28" s="11">
        <f t="shared" si="5"/>
        <v>0.55570179331977754</v>
      </c>
      <c r="I28" s="28" t="s">
        <v>28</v>
      </c>
      <c r="J28">
        <v>27.998117446899414</v>
      </c>
      <c r="K28" s="13">
        <f t="shared" si="6"/>
        <v>28.206086158752441</v>
      </c>
      <c r="L28" s="13">
        <f t="shared" si="7"/>
        <v>0.20796871185302732</v>
      </c>
      <c r="M28" s="13">
        <f t="shared" si="8"/>
        <v>2.1908067619167276E-2</v>
      </c>
      <c r="N28" s="15">
        <f t="shared" si="9"/>
        <v>3.1581120561278088E-3</v>
      </c>
      <c r="O28" s="13">
        <f t="shared" si="10"/>
        <v>2.1908067619167276E-2</v>
      </c>
      <c r="P28" s="15">
        <f t="shared" si="11"/>
        <v>1.2577302162237541E-2</v>
      </c>
      <c r="Q28" s="11">
        <f t="shared" si="12"/>
        <v>8.0842395080191934E-2</v>
      </c>
      <c r="R28" s="11">
        <f t="shared" si="12"/>
        <v>4.6411178206926099E-2</v>
      </c>
    </row>
    <row r="29" spans="1:18" ht="15" x14ac:dyDescent="0.25">
      <c r="A29" s="28"/>
      <c r="B29" s="30">
        <v>19.008283615112305</v>
      </c>
      <c r="C29" s="11"/>
      <c r="D29" s="11"/>
      <c r="E29" s="6"/>
      <c r="F29" s="12"/>
      <c r="G29" s="11"/>
      <c r="H29" s="11"/>
      <c r="I29" s="28"/>
      <c r="J29">
        <v>28.414054870605469</v>
      </c>
      <c r="K29" s="13"/>
      <c r="L29" s="13"/>
      <c r="M29" s="13"/>
      <c r="N29" s="15"/>
      <c r="O29" s="13"/>
      <c r="P29" s="15"/>
      <c r="Q29" s="11"/>
      <c r="R29" s="11"/>
    </row>
    <row r="30" spans="1:18" ht="15" x14ac:dyDescent="0.25">
      <c r="A30" s="28" t="s">
        <v>29</v>
      </c>
      <c r="B30" s="30">
        <v>19.741033554077148</v>
      </c>
      <c r="C30" s="11">
        <f t="shared" si="0"/>
        <v>19.17487621307373</v>
      </c>
      <c r="D30" s="11">
        <f t="shared" si="1"/>
        <v>0.56615734100341797</v>
      </c>
      <c r="E30" s="6">
        <f t="shared" si="2"/>
        <v>0.29320689988376969</v>
      </c>
      <c r="F30" s="12">
        <f t="shared" si="3"/>
        <v>0.11506329064509944</v>
      </c>
      <c r="G30" s="11">
        <f t="shared" si="4"/>
        <v>0.29320689988376969</v>
      </c>
      <c r="H30" s="11">
        <f t="shared" si="5"/>
        <v>5.7531645322549722E-2</v>
      </c>
      <c r="I30" s="28" t="s">
        <v>29</v>
      </c>
      <c r="J30">
        <v>26.846111297607422</v>
      </c>
      <c r="K30" s="13">
        <f t="shared" si="6"/>
        <v>26.670918464660645</v>
      </c>
      <c r="L30" s="13">
        <f t="shared" si="7"/>
        <v>0.17519283294677732</v>
      </c>
      <c r="M30" s="13">
        <f t="shared" si="8"/>
        <v>6.3494425349222325E-2</v>
      </c>
      <c r="N30" s="15">
        <f t="shared" si="9"/>
        <v>7.7104086019479613E-3</v>
      </c>
      <c r="O30" s="13">
        <f t="shared" si="10"/>
        <v>0.21655160698602996</v>
      </c>
      <c r="P30" s="15">
        <f t="shared" si="11"/>
        <v>4.9969824432408667E-2</v>
      </c>
      <c r="Q30" s="11">
        <f t="shared" si="12"/>
        <v>0.79909149777768074</v>
      </c>
      <c r="R30" s="11">
        <f t="shared" si="12"/>
        <v>0.18439235988656114</v>
      </c>
    </row>
    <row r="31" spans="1:18" ht="15" x14ac:dyDescent="0.25">
      <c r="A31" s="28"/>
      <c r="B31" s="30">
        <v>18.608718872070312</v>
      </c>
      <c r="C31" s="11"/>
      <c r="D31" s="11"/>
      <c r="E31" s="6"/>
      <c r="F31" s="12"/>
      <c r="G31" s="11"/>
      <c r="H31" s="11"/>
      <c r="I31" s="28"/>
      <c r="J31">
        <v>26.495725631713867</v>
      </c>
      <c r="K31" s="13"/>
      <c r="L31" s="13"/>
      <c r="M31" s="13"/>
      <c r="N31" s="15"/>
      <c r="O31" s="13"/>
      <c r="P31" s="15"/>
      <c r="Q31" s="11"/>
      <c r="R31" s="11"/>
    </row>
    <row r="32" spans="1:18" ht="15" x14ac:dyDescent="0.25">
      <c r="A32" s="28" t="s">
        <v>30</v>
      </c>
      <c r="B32" s="30">
        <v>18.978908538818359</v>
      </c>
      <c r="C32" s="11">
        <f t="shared" si="0"/>
        <v>18.913592338562012</v>
      </c>
      <c r="D32" s="11">
        <f t="shared" si="1"/>
        <v>6.5316200256347642E-2</v>
      </c>
      <c r="E32" s="6">
        <f t="shared" si="2"/>
        <v>0.35142161455977738</v>
      </c>
      <c r="F32" s="12">
        <f t="shared" si="3"/>
        <v>1.591017082643597E-2</v>
      </c>
      <c r="G32" s="11">
        <f t="shared" si="4"/>
        <v>0.35142161455977738</v>
      </c>
      <c r="H32" s="11">
        <f t="shared" si="5"/>
        <v>7.9550854132179848E-3</v>
      </c>
      <c r="I32" s="28" t="s">
        <v>30</v>
      </c>
      <c r="J32">
        <v>25.966083526611328</v>
      </c>
      <c r="K32" s="13">
        <f t="shared" si="6"/>
        <v>25.852489471435547</v>
      </c>
      <c r="L32" s="13">
        <f t="shared" si="7"/>
        <v>0.11359405517578125</v>
      </c>
      <c r="M32" s="13">
        <f t="shared" si="8"/>
        <v>0.11197144253439474</v>
      </c>
      <c r="N32" s="15">
        <f t="shared" si="9"/>
        <v>8.8163401556620394E-3</v>
      </c>
      <c r="O32" s="13">
        <f t="shared" si="10"/>
        <v>0.31862423338604351</v>
      </c>
      <c r="P32" s="15">
        <f t="shared" si="11"/>
        <v>2.61038742262013E-2</v>
      </c>
      <c r="Q32" s="11">
        <f t="shared" si="12"/>
        <v>1.1757470629213296</v>
      </c>
      <c r="R32" s="11">
        <f t="shared" si="12"/>
        <v>9.632523278647874E-2</v>
      </c>
    </row>
    <row r="33" spans="1:18" ht="15" x14ac:dyDescent="0.25">
      <c r="A33" s="28"/>
      <c r="B33" s="30">
        <v>18.848276138305664</v>
      </c>
      <c r="C33" s="11"/>
      <c r="D33" s="11"/>
      <c r="E33" s="6"/>
      <c r="F33" s="12"/>
      <c r="G33" s="11"/>
      <c r="H33" s="11"/>
      <c r="I33" s="28"/>
      <c r="J33">
        <v>25.738895416259766</v>
      </c>
      <c r="K33" s="13"/>
      <c r="L33" s="13"/>
      <c r="M33" s="13"/>
      <c r="N33" s="15"/>
      <c r="O33" s="13"/>
      <c r="P33" s="15"/>
      <c r="Q33" s="11"/>
      <c r="R33" s="11"/>
    </row>
    <row r="34" spans="1:18" ht="15" x14ac:dyDescent="0.25">
      <c r="A34" s="28" t="s">
        <v>31</v>
      </c>
      <c r="B34" s="30">
        <v>18.09248161315918</v>
      </c>
      <c r="C34" s="11">
        <f t="shared" si="0"/>
        <v>17.966473579406738</v>
      </c>
      <c r="D34" s="11">
        <f t="shared" si="1"/>
        <v>0.12600803375244141</v>
      </c>
      <c r="E34" s="6">
        <f t="shared" si="2"/>
        <v>0.6775473104721228</v>
      </c>
      <c r="F34" s="12">
        <f t="shared" si="3"/>
        <v>5.9178413973225902E-2</v>
      </c>
      <c r="G34" s="11">
        <f t="shared" si="4"/>
        <v>0.6775473104721228</v>
      </c>
      <c r="H34" s="11">
        <f t="shared" si="5"/>
        <v>2.9589206986612951E-2</v>
      </c>
      <c r="I34" s="28" t="s">
        <v>31</v>
      </c>
      <c r="J34">
        <v>26.473295211791992</v>
      </c>
      <c r="K34" s="13">
        <f t="shared" si="6"/>
        <v>26.62615966796875</v>
      </c>
      <c r="L34" s="13">
        <f t="shared" si="7"/>
        <v>0.15286445617675781</v>
      </c>
      <c r="M34" s="13">
        <f t="shared" si="8"/>
        <v>6.5495179597458847E-2</v>
      </c>
      <c r="N34" s="15">
        <f t="shared" si="9"/>
        <v>6.9397098677177688E-3</v>
      </c>
      <c r="O34" s="13">
        <f t="shared" si="10"/>
        <v>9.6665101587992505E-2</v>
      </c>
      <c r="P34" s="15">
        <f t="shared" si="11"/>
        <v>1.1078245400860028E-2</v>
      </c>
      <c r="Q34" s="11">
        <f t="shared" si="12"/>
        <v>0.35670139735219664</v>
      </c>
      <c r="R34" s="11">
        <f t="shared" si="12"/>
        <v>4.0879547528331346E-2</v>
      </c>
    </row>
    <row r="35" spans="1:18" ht="15" x14ac:dyDescent="0.25">
      <c r="A35" s="28"/>
      <c r="B35" s="30">
        <v>17.840465545654297</v>
      </c>
      <c r="C35" s="11"/>
      <c r="D35" s="11"/>
      <c r="E35" s="6"/>
      <c r="F35" s="12"/>
      <c r="G35" s="11"/>
      <c r="H35" s="11"/>
      <c r="I35" s="28"/>
      <c r="J35">
        <v>26.779024124145508</v>
      </c>
      <c r="K35" s="13"/>
      <c r="L35" s="13"/>
      <c r="M35" s="13"/>
      <c r="N35" s="15"/>
      <c r="O35" s="13"/>
      <c r="P35" s="15"/>
      <c r="Q35" s="11"/>
      <c r="R35" s="11"/>
    </row>
    <row r="36" spans="1:18" ht="15" x14ac:dyDescent="0.25">
      <c r="A36" s="28" t="s">
        <v>32</v>
      </c>
      <c r="B36" s="30">
        <v>18.522560119628906</v>
      </c>
      <c r="C36" s="11">
        <f t="shared" si="0"/>
        <v>18.437507629394531</v>
      </c>
      <c r="D36" s="11">
        <f t="shared" si="1"/>
        <v>8.5052490234375E-2</v>
      </c>
      <c r="E36" s="6">
        <f t="shared" si="2"/>
        <v>0.48881468852226101</v>
      </c>
      <c r="F36" s="12">
        <f t="shared" si="3"/>
        <v>2.8817529237738924E-2</v>
      </c>
      <c r="G36" s="11">
        <f t="shared" si="4"/>
        <v>0.48881468852226101</v>
      </c>
      <c r="H36" s="11">
        <f t="shared" si="5"/>
        <v>1.4408764618869462E-2</v>
      </c>
      <c r="I36" s="28" t="s">
        <v>32</v>
      </c>
      <c r="J36">
        <v>25.27589225769043</v>
      </c>
      <c r="K36" s="13">
        <f t="shared" si="6"/>
        <v>25.484353065490723</v>
      </c>
      <c r="L36" s="13">
        <f t="shared" si="7"/>
        <v>0.20846080780029294</v>
      </c>
      <c r="M36" s="13">
        <f t="shared" si="8"/>
        <v>0.144519807351218</v>
      </c>
      <c r="N36" s="15">
        <f t="shared" si="9"/>
        <v>2.0882248104917629E-2</v>
      </c>
      <c r="O36" s="13">
        <f t="shared" si="10"/>
        <v>0.29565356922501002</v>
      </c>
      <c r="P36" s="15">
        <f t="shared" si="11"/>
        <v>4.3600043538450199E-2</v>
      </c>
      <c r="Q36" s="11">
        <f t="shared" si="12"/>
        <v>1.0909836077576258</v>
      </c>
      <c r="R36" s="11">
        <f t="shared" si="12"/>
        <v>0.16088739575393621</v>
      </c>
    </row>
    <row r="37" spans="1:18" ht="15" x14ac:dyDescent="0.25">
      <c r="A37" s="29"/>
      <c r="B37" s="30">
        <v>18.352455139160156</v>
      </c>
      <c r="C37" s="11"/>
      <c r="D37" s="11"/>
      <c r="E37" s="6"/>
      <c r="F37" s="12"/>
      <c r="G37" s="11"/>
      <c r="H37" s="11"/>
      <c r="I37" s="29"/>
      <c r="J37">
        <v>25.692813873291016</v>
      </c>
      <c r="K37" s="13"/>
      <c r="L37" s="13"/>
      <c r="M37" s="13"/>
      <c r="N37" s="15"/>
      <c r="O37" s="13"/>
      <c r="P37" s="15"/>
      <c r="Q37" s="11"/>
      <c r="R37" s="11"/>
    </row>
    <row r="38" spans="1:18" ht="15" x14ac:dyDescent="0.25">
      <c r="A38" s="28" t="s">
        <v>33</v>
      </c>
      <c r="B38" s="30">
        <v>18.011228561401367</v>
      </c>
      <c r="C38" s="11">
        <f t="shared" si="0"/>
        <v>17.539603233337402</v>
      </c>
      <c r="D38" s="11">
        <f t="shared" si="1"/>
        <v>0.47162532806396484</v>
      </c>
      <c r="E38" s="6">
        <f t="shared" si="2"/>
        <v>0.91083645451947792</v>
      </c>
      <c r="F38" s="12">
        <f t="shared" si="3"/>
        <v>0.29775768925543106</v>
      </c>
      <c r="G38" s="11">
        <f t="shared" si="4"/>
        <v>0.91083645451947792</v>
      </c>
      <c r="H38" s="11">
        <f t="shared" si="5"/>
        <v>0.14887884462771553</v>
      </c>
      <c r="I38" s="28" t="s">
        <v>33</v>
      </c>
      <c r="J38">
        <v>22.940629959106445</v>
      </c>
      <c r="K38" s="13">
        <f t="shared" si="6"/>
        <v>22.693692207336426</v>
      </c>
      <c r="L38" s="13">
        <f t="shared" si="7"/>
        <v>0.24693775177001953</v>
      </c>
      <c r="M38" s="13">
        <f t="shared" si="8"/>
        <v>1</v>
      </c>
      <c r="N38" s="15">
        <f t="shared" si="9"/>
        <v>0.17116420641320068</v>
      </c>
      <c r="O38" s="13">
        <f t="shared" si="10"/>
        <v>1.097891937721752</v>
      </c>
      <c r="P38" s="15">
        <f t="shared" si="11"/>
        <v>0.25984119687019719</v>
      </c>
      <c r="Q38" s="11">
        <f t="shared" si="12"/>
        <v>4.0513027131159172</v>
      </c>
      <c r="R38" s="11">
        <f t="shared" si="12"/>
        <v>0.95883329651183802</v>
      </c>
    </row>
    <row r="39" spans="1:18" ht="15" x14ac:dyDescent="0.25">
      <c r="A39" s="10"/>
      <c r="B39" s="30">
        <v>17.067977905273438</v>
      </c>
      <c r="C39" s="11"/>
      <c r="D39" s="11"/>
      <c r="E39" s="6"/>
      <c r="F39" s="12"/>
      <c r="G39" s="11"/>
      <c r="H39" s="11"/>
      <c r="I39" s="10"/>
      <c r="J39">
        <v>22.446754455566406</v>
      </c>
      <c r="K39" s="13"/>
      <c r="L39" s="13"/>
      <c r="M39" s="13"/>
      <c r="N39" s="15"/>
      <c r="O39" s="13"/>
      <c r="P39" s="15"/>
      <c r="Q39" s="13"/>
      <c r="R39" s="13"/>
    </row>
    <row r="40" spans="1:18" ht="15" x14ac:dyDescent="0.25">
      <c r="A40" s="10"/>
      <c r="B40" s="18"/>
      <c r="C40" s="13"/>
      <c r="D40" s="13"/>
      <c r="E40" s="14"/>
      <c r="F40" s="15"/>
      <c r="G40" s="13"/>
      <c r="H40" s="13"/>
      <c r="I40" s="10"/>
      <c r="J40" s="30"/>
      <c r="K40" s="13"/>
      <c r="L40" s="13"/>
      <c r="M40" s="13"/>
      <c r="N40" s="15"/>
      <c r="O40" s="13"/>
      <c r="P40" s="15"/>
      <c r="Q40" s="13"/>
      <c r="R40" s="13"/>
    </row>
    <row r="41" spans="1:18" ht="15" x14ac:dyDescent="0.25">
      <c r="A41" s="10"/>
      <c r="B41" s="18"/>
      <c r="C41" s="13"/>
      <c r="D41" s="13"/>
      <c r="E41" s="14"/>
      <c r="F41" s="15"/>
      <c r="G41" s="13"/>
      <c r="H41" s="13"/>
      <c r="I41" s="10"/>
      <c r="J41" s="30"/>
      <c r="K41" s="13"/>
      <c r="L41" s="13"/>
      <c r="M41" s="13"/>
      <c r="N41" s="15"/>
      <c r="O41" s="13"/>
      <c r="P41" s="15"/>
      <c r="Q41" s="13"/>
      <c r="R41" s="13"/>
    </row>
    <row r="42" spans="1:18" ht="15" x14ac:dyDescent="0.25">
      <c r="A42" s="10"/>
      <c r="B42" s="18"/>
      <c r="C42" s="13"/>
      <c r="D42" s="13"/>
      <c r="E42" s="14"/>
      <c r="F42" s="15"/>
      <c r="G42" s="13"/>
      <c r="H42" s="13"/>
      <c r="I42" s="10"/>
      <c r="J42" s="30"/>
      <c r="K42" s="13"/>
      <c r="L42" s="13"/>
      <c r="M42" s="13"/>
      <c r="N42" s="15"/>
      <c r="O42" s="13"/>
      <c r="P42" s="15"/>
      <c r="Q42" s="13"/>
      <c r="R42" s="13"/>
    </row>
    <row r="43" spans="1:18" ht="15" x14ac:dyDescent="0.25">
      <c r="A43" s="17"/>
      <c r="B43" s="18"/>
      <c r="C43" s="13"/>
      <c r="D43" s="13"/>
      <c r="E43" s="14"/>
      <c r="F43" s="15"/>
      <c r="G43" s="13"/>
      <c r="H43" s="13"/>
      <c r="J43" s="30"/>
      <c r="K43" s="13"/>
      <c r="L43" s="13"/>
      <c r="M43" s="13"/>
      <c r="N43" s="15"/>
      <c r="O43" s="13"/>
      <c r="P43" s="15"/>
      <c r="Q43" s="13"/>
      <c r="R43" s="13"/>
    </row>
    <row r="44" spans="1:18" ht="15" x14ac:dyDescent="0.25">
      <c r="A44" s="19"/>
      <c r="B44" s="20"/>
      <c r="C44" s="14"/>
      <c r="D44" s="14"/>
      <c r="E44" s="14"/>
      <c r="F44" s="15"/>
      <c r="G44" s="13"/>
      <c r="H44" s="13"/>
      <c r="I44" s="19"/>
      <c r="J44" s="20"/>
      <c r="K44" s="13"/>
      <c r="L44" s="14"/>
      <c r="M44" s="13"/>
      <c r="N44" s="15"/>
      <c r="O44" s="13"/>
      <c r="P44" s="15"/>
      <c r="Q44" s="13"/>
      <c r="R44" s="13"/>
    </row>
    <row r="45" spans="1:18" ht="15" x14ac:dyDescent="0.25">
      <c r="A45" s="21"/>
      <c r="B45" s="22" t="s">
        <v>12</v>
      </c>
      <c r="C45" s="14">
        <f>MIN(C2:C39)</f>
        <v>17.404867172241211</v>
      </c>
      <c r="D45" s="14"/>
      <c r="E45" s="14"/>
      <c r="F45" s="15"/>
      <c r="G45" s="13"/>
      <c r="H45" s="13"/>
      <c r="I45" s="21"/>
      <c r="J45" s="22" t="s">
        <v>12</v>
      </c>
      <c r="K45" s="23">
        <f>MIN(K2:K40)</f>
        <v>22.693692207336426</v>
      </c>
      <c r="L45" s="14"/>
      <c r="M45" s="13"/>
      <c r="N45" s="15"/>
      <c r="O45" s="13"/>
      <c r="P45" s="15"/>
      <c r="Q45" s="13"/>
      <c r="R45" s="13"/>
    </row>
    <row r="46" spans="1:18" ht="15" x14ac:dyDescent="0.25">
      <c r="C46" s="14"/>
      <c r="D46" s="14"/>
      <c r="E46" s="14"/>
      <c r="F46" s="15"/>
      <c r="G46" s="13"/>
      <c r="H46" s="13"/>
      <c r="I46" s="19"/>
      <c r="J46" s="13"/>
      <c r="K46" s="13"/>
      <c r="L46" s="14"/>
      <c r="M46" s="13"/>
      <c r="N46" s="15"/>
      <c r="O46" s="13"/>
      <c r="P46" s="15"/>
      <c r="Q46" s="13"/>
      <c r="R46" s="13"/>
    </row>
    <row r="48" spans="1:18" ht="15" x14ac:dyDescent="0.25">
      <c r="C48" s="17"/>
    </row>
    <row r="49" spans="3:5" s="1" customFormat="1" x14ac:dyDescent="0.2">
      <c r="C49" s="17"/>
      <c r="D49" s="13"/>
      <c r="E49" s="13"/>
    </row>
    <row r="50" spans="3:5" s="1" customFormat="1" x14ac:dyDescent="0.2">
      <c r="C50" s="17"/>
      <c r="D50" s="13"/>
      <c r="E50" s="13"/>
    </row>
    <row r="51" spans="3:5" s="1" customFormat="1" x14ac:dyDescent="0.2">
      <c r="C51" s="17"/>
      <c r="D51" s="13"/>
      <c r="E51" s="13"/>
    </row>
    <row r="52" spans="3:5" s="1" customFormat="1" x14ac:dyDescent="0.2">
      <c r="C52" s="17"/>
      <c r="D52" s="13"/>
      <c r="E52" s="13"/>
    </row>
    <row r="53" spans="3:5" s="1" customFormat="1" x14ac:dyDescent="0.2">
      <c r="C53" s="17"/>
      <c r="D53" s="13"/>
      <c r="E53" s="13"/>
    </row>
    <row r="54" spans="3:5" s="1" customFormat="1" x14ac:dyDescent="0.2">
      <c r="C54" s="17"/>
      <c r="D54" s="13"/>
      <c r="E54" s="13"/>
    </row>
    <row r="55" spans="3:5" s="1" customFormat="1" x14ac:dyDescent="0.2">
      <c r="C55" s="17"/>
      <c r="D55" s="13"/>
      <c r="E55" s="13"/>
    </row>
    <row r="56" spans="3:5" s="1" customFormat="1" x14ac:dyDescent="0.2">
      <c r="C56" s="17"/>
      <c r="D56" s="13"/>
      <c r="E56" s="13"/>
    </row>
    <row r="57" spans="3:5" s="1" customFormat="1" x14ac:dyDescent="0.2">
      <c r="C57" s="17"/>
      <c r="D57" s="13"/>
      <c r="E57" s="13"/>
    </row>
    <row r="59" spans="3:5" s="1" customFormat="1" x14ac:dyDescent="0.2">
      <c r="D59" s="13"/>
      <c r="E59" s="13"/>
    </row>
    <row r="61" spans="3:5" s="1" customFormat="1" x14ac:dyDescent="0.2">
      <c r="D61" s="13"/>
      <c r="E61" s="13"/>
    </row>
    <row r="63" spans="3:5" s="1" customFormat="1" x14ac:dyDescent="0.2">
      <c r="D63" s="13"/>
      <c r="E63" s="13"/>
    </row>
    <row r="65" spans="4:5" s="1" customFormat="1" x14ac:dyDescent="0.2">
      <c r="D65" s="13"/>
      <c r="E65" s="1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EXP1</vt:lpstr>
      <vt:lpstr>XTH1</vt:lpstr>
      <vt:lpstr>TAPG1</vt:lpstr>
      <vt:lpstr>Cel7</vt:lpstr>
      <vt:lpstr>EXP2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Luffi</cp:lastModifiedBy>
  <dcterms:created xsi:type="dcterms:W3CDTF">2016-03-09T17:33:08Z</dcterms:created>
  <dcterms:modified xsi:type="dcterms:W3CDTF">2016-03-11T19:56:43Z</dcterms:modified>
</cp:coreProperties>
</file>