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SCRITURA\2025\B-COMPILADO LOBULOS FEB 25\ARTICULO 2025\"/>
    </mc:Choice>
  </mc:AlternateContent>
  <bookViews>
    <workbookView xWindow="0" yWindow="0" windowWidth="17130" windowHeight="7680" activeTab="5"/>
  </bookViews>
  <sheets>
    <sheet name="0%" sheetId="1" r:id="rId1"/>
    <sheet name="20%" sheetId="2" r:id="rId2"/>
    <sheet name="40%" sheetId="3" r:id="rId3"/>
    <sheet name="50%" sheetId="4" r:id="rId4"/>
    <sheet name="60%" sheetId="5" r:id="rId5"/>
    <sheet name="70%" sheetId="6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7" i="6" l="1"/>
  <c r="BD7" i="6"/>
  <c r="BC8" i="6"/>
  <c r="BD8" i="6"/>
  <c r="BC9" i="6"/>
  <c r="BD9" i="6"/>
  <c r="BC10" i="6"/>
  <c r="BD10" i="6"/>
  <c r="BC11" i="6"/>
  <c r="BD11" i="6"/>
  <c r="BC12" i="6"/>
  <c r="BD12" i="6"/>
  <c r="BC13" i="6"/>
  <c r="BD13" i="6"/>
  <c r="BC14" i="6"/>
  <c r="BD14" i="6"/>
  <c r="BC15" i="6"/>
  <c r="BD15" i="6"/>
  <c r="BC16" i="6"/>
  <c r="BD16" i="6"/>
  <c r="BC17" i="6"/>
  <c r="BD17" i="6"/>
  <c r="BC18" i="6"/>
  <c r="BD18" i="6"/>
  <c r="BC19" i="6"/>
  <c r="BD19" i="6"/>
  <c r="BC20" i="6"/>
  <c r="BD20" i="6"/>
  <c r="BC21" i="6"/>
  <c r="BD21" i="6"/>
  <c r="BC22" i="6"/>
  <c r="BD22" i="6"/>
  <c r="AY7" i="6"/>
  <c r="AZ7" i="6"/>
  <c r="AY8" i="6"/>
  <c r="AZ8" i="6"/>
  <c r="AY9" i="6"/>
  <c r="AZ9" i="6"/>
  <c r="AY10" i="6"/>
  <c r="AZ10" i="6"/>
  <c r="AY11" i="6"/>
  <c r="AZ11" i="6"/>
  <c r="AY12" i="6"/>
  <c r="AZ12" i="6"/>
  <c r="AY13" i="6"/>
  <c r="AZ13" i="6"/>
  <c r="AY14" i="6"/>
  <c r="AZ14" i="6"/>
  <c r="AY15" i="6"/>
  <c r="AZ15" i="6"/>
  <c r="AY16" i="6"/>
  <c r="AZ16" i="6"/>
  <c r="AY17" i="6"/>
  <c r="AZ17" i="6"/>
  <c r="AY18" i="6"/>
  <c r="AZ18" i="6"/>
  <c r="AY19" i="6"/>
  <c r="AZ19" i="6"/>
  <c r="AY20" i="6"/>
  <c r="AZ20" i="6"/>
  <c r="AY21" i="6"/>
  <c r="AZ21" i="6"/>
  <c r="AY22" i="6"/>
  <c r="AZ22" i="6"/>
  <c r="AQ22" i="6"/>
  <c r="AR22" i="6"/>
  <c r="AQ7" i="6"/>
  <c r="AR7" i="6"/>
  <c r="AQ8" i="6"/>
  <c r="AR8" i="6"/>
  <c r="AQ9" i="6"/>
  <c r="AR9" i="6"/>
  <c r="AQ10" i="6"/>
  <c r="AR10" i="6"/>
  <c r="AQ11" i="6"/>
  <c r="AR11" i="6"/>
  <c r="AQ12" i="6"/>
  <c r="AR12" i="6"/>
  <c r="AQ13" i="6"/>
  <c r="AR13" i="6"/>
  <c r="AQ14" i="6"/>
  <c r="AR14" i="6"/>
  <c r="AQ15" i="6"/>
  <c r="AR15" i="6"/>
  <c r="AQ16" i="6"/>
  <c r="AR16" i="6"/>
  <c r="AQ17" i="6"/>
  <c r="AR17" i="6"/>
  <c r="AQ18" i="6"/>
  <c r="AR18" i="6"/>
  <c r="AQ19" i="6"/>
  <c r="AR19" i="6"/>
  <c r="AQ20" i="6"/>
  <c r="AR20" i="6"/>
  <c r="AQ21" i="6"/>
  <c r="AR21" i="6"/>
  <c r="BC5" i="5"/>
  <c r="BD5" i="5"/>
  <c r="BC6" i="5"/>
  <c r="BD6" i="5"/>
  <c r="BC7" i="5"/>
  <c r="BD7" i="5"/>
  <c r="BC8" i="5"/>
  <c r="BD8" i="5"/>
  <c r="BC9" i="5"/>
  <c r="BD9" i="5"/>
  <c r="BC10" i="5"/>
  <c r="BD10" i="5"/>
  <c r="BC11" i="5"/>
  <c r="BD11" i="5"/>
  <c r="BC12" i="5"/>
  <c r="BD12" i="5"/>
  <c r="BC13" i="5"/>
  <c r="BD13" i="5"/>
  <c r="BC14" i="5"/>
  <c r="BD14" i="5"/>
  <c r="BC15" i="5"/>
  <c r="BD15" i="5"/>
  <c r="BC16" i="5"/>
  <c r="BD16" i="5"/>
  <c r="AY5" i="5"/>
  <c r="AZ5" i="5"/>
  <c r="AY6" i="5"/>
  <c r="AZ6" i="5"/>
  <c r="AY7" i="5"/>
  <c r="AZ7" i="5"/>
  <c r="AY8" i="5"/>
  <c r="AZ8" i="5"/>
  <c r="AY9" i="5"/>
  <c r="AZ9" i="5"/>
  <c r="AY10" i="5"/>
  <c r="AZ10" i="5"/>
  <c r="AY11" i="5"/>
  <c r="AZ11" i="5"/>
  <c r="AY12" i="5"/>
  <c r="AZ12" i="5"/>
  <c r="AY13" i="5"/>
  <c r="AZ13" i="5"/>
  <c r="AY14" i="5"/>
  <c r="AZ14" i="5"/>
  <c r="AY15" i="5"/>
  <c r="AZ15" i="5"/>
  <c r="AY16" i="5"/>
  <c r="AZ16" i="5"/>
  <c r="AQ5" i="5"/>
  <c r="AR5" i="5"/>
  <c r="AQ6" i="5"/>
  <c r="AR6" i="5"/>
  <c r="AQ7" i="5"/>
  <c r="AR7" i="5"/>
  <c r="AQ8" i="5"/>
  <c r="AR8" i="5"/>
  <c r="AQ9" i="5"/>
  <c r="AR9" i="5"/>
  <c r="AQ10" i="5"/>
  <c r="AR10" i="5"/>
  <c r="AQ11" i="5"/>
  <c r="AR11" i="5"/>
  <c r="AQ12" i="5"/>
  <c r="AR12" i="5"/>
  <c r="AQ13" i="5"/>
  <c r="AR13" i="5"/>
  <c r="AQ14" i="5"/>
  <c r="AR14" i="5"/>
  <c r="AQ15" i="5"/>
  <c r="AR15" i="5"/>
  <c r="AQ16" i="5"/>
  <c r="AR16" i="5"/>
  <c r="BD4" i="5"/>
  <c r="BC4" i="5"/>
  <c r="AZ4" i="5"/>
  <c r="AY4" i="5"/>
  <c r="AR4" i="5"/>
  <c r="AQ4" i="5"/>
  <c r="BC5" i="4"/>
  <c r="BD5" i="4"/>
  <c r="BC6" i="4"/>
  <c r="BD6" i="4"/>
  <c r="BC7" i="4"/>
  <c r="BD7" i="4"/>
  <c r="BC8" i="4"/>
  <c r="BD8" i="4"/>
  <c r="BC9" i="4"/>
  <c r="BD9" i="4"/>
  <c r="BC10" i="4"/>
  <c r="BD10" i="4"/>
  <c r="BC11" i="4"/>
  <c r="BD11" i="4"/>
  <c r="BC12" i="4"/>
  <c r="BD12" i="4"/>
  <c r="BC13" i="4"/>
  <c r="BD13" i="4"/>
  <c r="BC14" i="4"/>
  <c r="BD14" i="4"/>
  <c r="BC15" i="4"/>
  <c r="BD15" i="4"/>
  <c r="BC16" i="4"/>
  <c r="BD16" i="4"/>
  <c r="BC17" i="4"/>
  <c r="BD17" i="4"/>
  <c r="BC18" i="4"/>
  <c r="BD18" i="4"/>
  <c r="BC19" i="4"/>
  <c r="BD19" i="4"/>
  <c r="BC20" i="4"/>
  <c r="BD20" i="4"/>
  <c r="BC21" i="4"/>
  <c r="BD21" i="4"/>
  <c r="AY5" i="4"/>
  <c r="AZ5" i="4"/>
  <c r="AY6" i="4"/>
  <c r="AZ6" i="4"/>
  <c r="AY7" i="4"/>
  <c r="AZ7" i="4"/>
  <c r="AY8" i="4"/>
  <c r="AZ8" i="4"/>
  <c r="AY9" i="4"/>
  <c r="AZ9" i="4"/>
  <c r="AY10" i="4"/>
  <c r="AZ10" i="4"/>
  <c r="AY11" i="4"/>
  <c r="AZ11" i="4"/>
  <c r="AY12" i="4"/>
  <c r="AZ12" i="4"/>
  <c r="AY13" i="4"/>
  <c r="AZ13" i="4"/>
  <c r="AY14" i="4"/>
  <c r="AZ14" i="4"/>
  <c r="AY15" i="4"/>
  <c r="AZ15" i="4"/>
  <c r="AY16" i="4"/>
  <c r="AZ16" i="4"/>
  <c r="AY17" i="4"/>
  <c r="AZ17" i="4"/>
  <c r="AY18" i="4"/>
  <c r="AZ18" i="4"/>
  <c r="AY19" i="4"/>
  <c r="AZ19" i="4"/>
  <c r="AY20" i="4"/>
  <c r="AZ20" i="4"/>
  <c r="AY21" i="4"/>
  <c r="AZ21" i="4"/>
  <c r="AQ5" i="4"/>
  <c r="AR5" i="4"/>
  <c r="AQ6" i="4"/>
  <c r="AR6" i="4"/>
  <c r="AQ7" i="4"/>
  <c r="AR7" i="4"/>
  <c r="AQ8" i="4"/>
  <c r="AR8" i="4"/>
  <c r="AQ9" i="4"/>
  <c r="AR9" i="4"/>
  <c r="AQ10" i="4"/>
  <c r="AR10" i="4"/>
  <c r="AQ11" i="4"/>
  <c r="AR11" i="4"/>
  <c r="AQ12" i="4"/>
  <c r="AR12" i="4"/>
  <c r="AQ13" i="4"/>
  <c r="AR13" i="4"/>
  <c r="AQ14" i="4"/>
  <c r="AR14" i="4"/>
  <c r="AQ15" i="4"/>
  <c r="AR15" i="4"/>
  <c r="AQ16" i="4"/>
  <c r="AR16" i="4"/>
  <c r="AQ17" i="4"/>
  <c r="AR17" i="4"/>
  <c r="AQ18" i="4"/>
  <c r="AR18" i="4"/>
  <c r="AQ19" i="4"/>
  <c r="AR19" i="4"/>
  <c r="AQ20" i="4"/>
  <c r="AR20" i="4"/>
  <c r="AQ21" i="4"/>
  <c r="AR21" i="4"/>
  <c r="BD4" i="4"/>
  <c r="BC4" i="4"/>
  <c r="AZ4" i="4"/>
  <c r="AY4" i="4"/>
  <c r="AR4" i="4"/>
  <c r="AQ4" i="4"/>
  <c r="BC5" i="3"/>
  <c r="BD5" i="3"/>
  <c r="BC6" i="3"/>
  <c r="BD6" i="3"/>
  <c r="BC7" i="3"/>
  <c r="BD7" i="3"/>
  <c r="BC8" i="3"/>
  <c r="BD8" i="3"/>
  <c r="BC9" i="3"/>
  <c r="BD9" i="3"/>
  <c r="BC10" i="3"/>
  <c r="BD10" i="3"/>
  <c r="BC11" i="3"/>
  <c r="BD11" i="3"/>
  <c r="BC12" i="3"/>
  <c r="BD12" i="3"/>
  <c r="BC13" i="3"/>
  <c r="BD13" i="3"/>
  <c r="BC14" i="3"/>
  <c r="BD14" i="3"/>
  <c r="BC15" i="3"/>
  <c r="BD15" i="3"/>
  <c r="BC16" i="3"/>
  <c r="BD16" i="3"/>
  <c r="AY5" i="3"/>
  <c r="AZ5" i="3"/>
  <c r="AY6" i="3"/>
  <c r="AZ6" i="3"/>
  <c r="AY7" i="3"/>
  <c r="AZ7" i="3"/>
  <c r="AY8" i="3"/>
  <c r="AZ8" i="3"/>
  <c r="AY9" i="3"/>
  <c r="AZ9" i="3"/>
  <c r="AY10" i="3"/>
  <c r="AZ10" i="3"/>
  <c r="AY11" i="3"/>
  <c r="AZ11" i="3"/>
  <c r="AY12" i="3"/>
  <c r="AZ12" i="3"/>
  <c r="AY13" i="3"/>
  <c r="AZ13" i="3"/>
  <c r="AY14" i="3"/>
  <c r="AZ14" i="3"/>
  <c r="AY15" i="3"/>
  <c r="AZ15" i="3"/>
  <c r="AY16" i="3"/>
  <c r="AZ16" i="3"/>
  <c r="AQ5" i="3"/>
  <c r="AR5" i="3"/>
  <c r="AQ6" i="3"/>
  <c r="AR6" i="3"/>
  <c r="AQ7" i="3"/>
  <c r="AR7" i="3"/>
  <c r="AQ8" i="3"/>
  <c r="AR8" i="3"/>
  <c r="AQ9" i="3"/>
  <c r="AR9" i="3"/>
  <c r="AQ10" i="3"/>
  <c r="AR10" i="3"/>
  <c r="AQ11" i="3"/>
  <c r="AR11" i="3"/>
  <c r="AQ12" i="3"/>
  <c r="AR12" i="3"/>
  <c r="AQ13" i="3"/>
  <c r="AR13" i="3"/>
  <c r="AQ14" i="3"/>
  <c r="AR14" i="3"/>
  <c r="AQ15" i="3"/>
  <c r="AR15" i="3"/>
  <c r="AQ16" i="3"/>
  <c r="AR16" i="3"/>
  <c r="BD4" i="3"/>
  <c r="BC4" i="3"/>
  <c r="AZ4" i="3"/>
  <c r="AY4" i="3"/>
  <c r="AR4" i="3"/>
  <c r="AQ4" i="3"/>
  <c r="AP5" i="2"/>
  <c r="AQ5" i="2"/>
  <c r="AY5" i="2" s="1"/>
  <c r="AP6" i="2"/>
  <c r="AQ6" i="2"/>
  <c r="BC6" i="2" s="1"/>
  <c r="AP7" i="2"/>
  <c r="AQ7" i="2"/>
  <c r="BC7" i="2" s="1"/>
  <c r="AP8" i="2"/>
  <c r="AQ8" i="2"/>
  <c r="AY8" i="2" s="1"/>
  <c r="AP9" i="2"/>
  <c r="AQ9" i="2"/>
  <c r="AY9" i="2" s="1"/>
  <c r="AP10" i="2"/>
  <c r="AQ10" i="2"/>
  <c r="BC10" i="2" s="1"/>
  <c r="AP11" i="2"/>
  <c r="AQ11" i="2"/>
  <c r="BC11" i="2" s="1"/>
  <c r="AP12" i="2"/>
  <c r="AQ12" i="2"/>
  <c r="AY12" i="2" s="1"/>
  <c r="AP13" i="2"/>
  <c r="AQ13" i="2"/>
  <c r="AY13" i="2" s="1"/>
  <c r="AP14" i="2"/>
  <c r="AQ14" i="2"/>
  <c r="BC14" i="2" s="1"/>
  <c r="AP15" i="2"/>
  <c r="AQ15" i="2"/>
  <c r="BC15" i="2" s="1"/>
  <c r="AP16" i="2"/>
  <c r="AQ16" i="2"/>
  <c r="AY16" i="2" s="1"/>
  <c r="AP17" i="2"/>
  <c r="AQ17" i="2"/>
  <c r="AY17" i="2" s="1"/>
  <c r="AP18" i="2"/>
  <c r="AQ18" i="2"/>
  <c r="BC18" i="2" s="1"/>
  <c r="AY6" i="2"/>
  <c r="AZ6" i="2"/>
  <c r="AY7" i="2"/>
  <c r="AZ7" i="2"/>
  <c r="AY10" i="2"/>
  <c r="AZ10" i="2"/>
  <c r="AY11" i="2"/>
  <c r="AZ11" i="2"/>
  <c r="AY14" i="2"/>
  <c r="AZ14" i="2"/>
  <c r="AY15" i="2"/>
  <c r="AZ15" i="2"/>
  <c r="AY18" i="2"/>
  <c r="AZ18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4" i="2"/>
  <c r="BC4" i="2"/>
  <c r="AZ4" i="2"/>
  <c r="AY4" i="2"/>
  <c r="AQ4" i="2"/>
  <c r="AP4" i="2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4" i="1"/>
  <c r="AX15" i="6"/>
  <c r="BC5" i="2" l="1"/>
  <c r="BC9" i="2"/>
  <c r="BC17" i="2"/>
  <c r="BC13" i="2"/>
  <c r="BC16" i="2"/>
  <c r="BC12" i="2"/>
  <c r="BC8" i="2"/>
  <c r="AZ17" i="2"/>
  <c r="AZ13" i="2"/>
  <c r="AZ9" i="2"/>
  <c r="AZ5" i="2"/>
  <c r="AZ16" i="2"/>
  <c r="AZ12" i="2"/>
  <c r="AZ8" i="2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7" i="6"/>
  <c r="BB5" i="5"/>
  <c r="BB6" i="5"/>
  <c r="BB7" i="5"/>
  <c r="BB8" i="5"/>
  <c r="BB9" i="5"/>
  <c r="BB10" i="5"/>
  <c r="BB11" i="5"/>
  <c r="BB12" i="5"/>
  <c r="BB13" i="5"/>
  <c r="BB14" i="5"/>
  <c r="BB15" i="5"/>
  <c r="BB16" i="5"/>
  <c r="BB4" i="5"/>
  <c r="BB5" i="4"/>
  <c r="BB6" i="4"/>
  <c r="BB7" i="4"/>
  <c r="BB8" i="4"/>
  <c r="BB9" i="4"/>
  <c r="BB10" i="4"/>
  <c r="BB11" i="4"/>
  <c r="BB12" i="4"/>
  <c r="BB13" i="4"/>
  <c r="BB14" i="4"/>
  <c r="BB15" i="4"/>
  <c r="BB16" i="4"/>
  <c r="BB17" i="4"/>
  <c r="BB18" i="4"/>
  <c r="BB19" i="4"/>
  <c r="BB20" i="4"/>
  <c r="BB21" i="4"/>
  <c r="BB4" i="4"/>
  <c r="BB5" i="3"/>
  <c r="BB6" i="3"/>
  <c r="BB7" i="3"/>
  <c r="BB8" i="3"/>
  <c r="BB9" i="3"/>
  <c r="BB10" i="3"/>
  <c r="BB11" i="3"/>
  <c r="BB12" i="3"/>
  <c r="BB13" i="3"/>
  <c r="BB14" i="3"/>
  <c r="BB15" i="3"/>
  <c r="BB16" i="3"/>
  <c r="BB4" i="3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4" i="2"/>
  <c r="AV16" i="5" l="1"/>
  <c r="AU16" i="5"/>
  <c r="AM16" i="5"/>
  <c r="AV15" i="5"/>
  <c r="AU15" i="5"/>
  <c r="AM15" i="5"/>
  <c r="AV14" i="5"/>
  <c r="AU14" i="5"/>
  <c r="AM14" i="5"/>
  <c r="AV13" i="5"/>
  <c r="AU13" i="5"/>
  <c r="AM13" i="5"/>
  <c r="AV12" i="5"/>
  <c r="AU12" i="5"/>
  <c r="AM12" i="5"/>
  <c r="AV11" i="5"/>
  <c r="AU11" i="5"/>
  <c r="AM11" i="5"/>
  <c r="AV10" i="5"/>
  <c r="AU10" i="5"/>
  <c r="AM10" i="5"/>
  <c r="AV9" i="5"/>
  <c r="AU9" i="5"/>
  <c r="AM9" i="5"/>
  <c r="AV8" i="5"/>
  <c r="AU8" i="5"/>
  <c r="AM8" i="5"/>
  <c r="AV7" i="5"/>
  <c r="AU7" i="5"/>
  <c r="AM7" i="5"/>
  <c r="AV6" i="5"/>
  <c r="AU6" i="5"/>
  <c r="AM6" i="5"/>
  <c r="AV5" i="5"/>
  <c r="AU5" i="5"/>
  <c r="AM5" i="5"/>
  <c r="AV4" i="5"/>
  <c r="AU4" i="5"/>
  <c r="AM4" i="5"/>
  <c r="AV16" i="3"/>
  <c r="AU16" i="3"/>
  <c r="AM16" i="3"/>
  <c r="AV15" i="3"/>
  <c r="AU15" i="3"/>
  <c r="AM15" i="3"/>
  <c r="AV14" i="3"/>
  <c r="AU14" i="3"/>
  <c r="AM14" i="3"/>
  <c r="AV13" i="3"/>
  <c r="AU13" i="3"/>
  <c r="AM13" i="3"/>
  <c r="AV12" i="3"/>
  <c r="AU12" i="3"/>
  <c r="AM12" i="3"/>
  <c r="AV11" i="3"/>
  <c r="AU11" i="3"/>
  <c r="AM11" i="3"/>
  <c r="AV10" i="3"/>
  <c r="AU10" i="3"/>
  <c r="AM10" i="3"/>
  <c r="AV9" i="3"/>
  <c r="AU9" i="3"/>
  <c r="AM9" i="3"/>
  <c r="AV8" i="3"/>
  <c r="AU8" i="3"/>
  <c r="AM8" i="3"/>
  <c r="AV7" i="3"/>
  <c r="AU7" i="3"/>
  <c r="AM7" i="3"/>
  <c r="AV6" i="3"/>
  <c r="AU6" i="3"/>
  <c r="AM6" i="3"/>
  <c r="AV5" i="3"/>
  <c r="AU5" i="3"/>
  <c r="AM5" i="3"/>
  <c r="AV4" i="3"/>
  <c r="AU4" i="3"/>
  <c r="AM4" i="3"/>
  <c r="AM22" i="6"/>
  <c r="AO22" i="6"/>
  <c r="AP22" i="6"/>
  <c r="AS22" i="6"/>
  <c r="AT22" i="6"/>
  <c r="AU22" i="6"/>
  <c r="AX22" i="6" s="1"/>
  <c r="AV22" i="6"/>
  <c r="AW22" i="6"/>
  <c r="BA22" i="6"/>
  <c r="BA21" i="6"/>
  <c r="AW21" i="6"/>
  <c r="AV21" i="6"/>
  <c r="AU21" i="6"/>
  <c r="AX21" i="6" s="1"/>
  <c r="AT21" i="6"/>
  <c r="AS21" i="6"/>
  <c r="AP21" i="6"/>
  <c r="AO21" i="6"/>
  <c r="AM21" i="6"/>
  <c r="BA20" i="6"/>
  <c r="AX20" i="6"/>
  <c r="AW20" i="6"/>
  <c r="AV20" i="6"/>
  <c r="AU20" i="6"/>
  <c r="AT20" i="6"/>
  <c r="AS20" i="6"/>
  <c r="AP20" i="6"/>
  <c r="AO20" i="6"/>
  <c r="AM20" i="6"/>
  <c r="BA19" i="6"/>
  <c r="AW19" i="6"/>
  <c r="AV19" i="6"/>
  <c r="AU19" i="6"/>
  <c r="AX19" i="6" s="1"/>
  <c r="AT19" i="6"/>
  <c r="AS19" i="6"/>
  <c r="AP19" i="6"/>
  <c r="AO19" i="6"/>
  <c r="AM19" i="6"/>
  <c r="BA18" i="6"/>
  <c r="AX18" i="6"/>
  <c r="AW18" i="6"/>
  <c r="AV18" i="6"/>
  <c r="AU18" i="6"/>
  <c r="AT18" i="6"/>
  <c r="AS18" i="6"/>
  <c r="AP18" i="6"/>
  <c r="AO18" i="6"/>
  <c r="AM18" i="6"/>
  <c r="BA17" i="6"/>
  <c r="AW17" i="6"/>
  <c r="AV17" i="6"/>
  <c r="AU17" i="6"/>
  <c r="AX17" i="6" s="1"/>
  <c r="AT17" i="6"/>
  <c r="AS17" i="6"/>
  <c r="AP17" i="6"/>
  <c r="AO17" i="6"/>
  <c r="AM17" i="6"/>
  <c r="BA16" i="6"/>
  <c r="AX16" i="6"/>
  <c r="AW16" i="6"/>
  <c r="AV16" i="6"/>
  <c r="AU16" i="6"/>
  <c r="AT16" i="6"/>
  <c r="AS16" i="6"/>
  <c r="AP16" i="6"/>
  <c r="AO16" i="6"/>
  <c r="AM16" i="6"/>
  <c r="BA15" i="6"/>
  <c r="AW15" i="6"/>
  <c r="AV15" i="6"/>
  <c r="AU15" i="6"/>
  <c r="AT15" i="6"/>
  <c r="AS15" i="6"/>
  <c r="AP15" i="6"/>
  <c r="AO15" i="6"/>
  <c r="AM15" i="6"/>
  <c r="BA14" i="6"/>
  <c r="AX14" i="6"/>
  <c r="AW14" i="6"/>
  <c r="AV14" i="6"/>
  <c r="AU14" i="6"/>
  <c r="AT14" i="6"/>
  <c r="AS14" i="6"/>
  <c r="AP14" i="6"/>
  <c r="AO14" i="6"/>
  <c r="AM14" i="6"/>
  <c r="BA13" i="6"/>
  <c r="AW13" i="6"/>
  <c r="AV13" i="6"/>
  <c r="AU13" i="6"/>
  <c r="AX13" i="6" s="1"/>
  <c r="AT13" i="6"/>
  <c r="AS13" i="6"/>
  <c r="AP13" i="6"/>
  <c r="AO13" i="6"/>
  <c r="AM13" i="6"/>
  <c r="BA12" i="6"/>
  <c r="AX12" i="6"/>
  <c r="AW12" i="6"/>
  <c r="AV12" i="6"/>
  <c r="AU12" i="6"/>
  <c r="AT12" i="6"/>
  <c r="AS12" i="6"/>
  <c r="AP12" i="6"/>
  <c r="AO12" i="6"/>
  <c r="AM12" i="6"/>
  <c r="BA11" i="6"/>
  <c r="AW11" i="6"/>
  <c r="AV11" i="6"/>
  <c r="AU11" i="6"/>
  <c r="AX11" i="6" s="1"/>
  <c r="AT11" i="6"/>
  <c r="AS11" i="6"/>
  <c r="AP11" i="6"/>
  <c r="AO11" i="6"/>
  <c r="AM11" i="6"/>
  <c r="BA10" i="6"/>
  <c r="AX10" i="6"/>
  <c r="AW10" i="6"/>
  <c r="AV10" i="6"/>
  <c r="AU10" i="6"/>
  <c r="AT10" i="6"/>
  <c r="AS10" i="6"/>
  <c r="AP10" i="6"/>
  <c r="AO10" i="6"/>
  <c r="AM10" i="6"/>
  <c r="BA9" i="6"/>
  <c r="AW9" i="6"/>
  <c r="AV9" i="6"/>
  <c r="AU9" i="6"/>
  <c r="AX9" i="6" s="1"/>
  <c r="AT9" i="6"/>
  <c r="AS9" i="6"/>
  <c r="AP9" i="6"/>
  <c r="AO9" i="6"/>
  <c r="AM9" i="6"/>
  <c r="BA8" i="6"/>
  <c r="AX8" i="6"/>
  <c r="AW8" i="6"/>
  <c r="AV8" i="6"/>
  <c r="AU8" i="6"/>
  <c r="AT8" i="6"/>
  <c r="AS8" i="6"/>
  <c r="AP8" i="6"/>
  <c r="AO8" i="6"/>
  <c r="AM8" i="6"/>
  <c r="BA7" i="6"/>
  <c r="AW7" i="6"/>
  <c r="AV7" i="6"/>
  <c r="AU7" i="6"/>
  <c r="AX7" i="6" s="1"/>
  <c r="AT7" i="6"/>
  <c r="AS7" i="6"/>
  <c r="AP7" i="6"/>
  <c r="AO7" i="6"/>
  <c r="AM7" i="6"/>
  <c r="AM19" i="4"/>
  <c r="AO19" i="4"/>
  <c r="AP19" i="4"/>
  <c r="AS19" i="4"/>
  <c r="AT19" i="4"/>
  <c r="AU19" i="4"/>
  <c r="AX19" i="4" s="1"/>
  <c r="AV19" i="4"/>
  <c r="AW19" i="4"/>
  <c r="BA19" i="4"/>
  <c r="AM20" i="4"/>
  <c r="AO20" i="4"/>
  <c r="AP20" i="4"/>
  <c r="AX20" i="4" s="1"/>
  <c r="AS20" i="4"/>
  <c r="AT20" i="4"/>
  <c r="AU20" i="4"/>
  <c r="AV20" i="4"/>
  <c r="AW20" i="4"/>
  <c r="BA20" i="4"/>
  <c r="AM21" i="4"/>
  <c r="AO21" i="4"/>
  <c r="AP21" i="4"/>
  <c r="AS21" i="4"/>
  <c r="AT21" i="4"/>
  <c r="AU21" i="4"/>
  <c r="AX21" i="4" s="1"/>
  <c r="AV21" i="4"/>
  <c r="AW21" i="4"/>
  <c r="BA21" i="4"/>
  <c r="BA18" i="4"/>
  <c r="AW18" i="4"/>
  <c r="AV18" i="4"/>
  <c r="AU18" i="4"/>
  <c r="AX18" i="4" s="1"/>
  <c r="AT18" i="4"/>
  <c r="AS18" i="4"/>
  <c r="AP18" i="4"/>
  <c r="AO18" i="4"/>
  <c r="AM18" i="4"/>
  <c r="BA17" i="4"/>
  <c r="AX17" i="4"/>
  <c r="AW17" i="4"/>
  <c r="AV17" i="4"/>
  <c r="AU17" i="4"/>
  <c r="AT17" i="4"/>
  <c r="AS17" i="4"/>
  <c r="AP17" i="4"/>
  <c r="AO17" i="4"/>
  <c r="AM17" i="4"/>
  <c r="BA16" i="4"/>
  <c r="AW16" i="4"/>
  <c r="AV16" i="4"/>
  <c r="AU16" i="4"/>
  <c r="AX16" i="4" s="1"/>
  <c r="AT16" i="4"/>
  <c r="AS16" i="4"/>
  <c r="AP16" i="4"/>
  <c r="AO16" i="4"/>
  <c r="AM16" i="4"/>
  <c r="BA15" i="4"/>
  <c r="AX15" i="4"/>
  <c r="AW15" i="4"/>
  <c r="AV15" i="4"/>
  <c r="AU15" i="4"/>
  <c r="AT15" i="4"/>
  <c r="AS15" i="4"/>
  <c r="AP15" i="4"/>
  <c r="AO15" i="4"/>
  <c r="AM15" i="4"/>
  <c r="BA14" i="4"/>
  <c r="AW14" i="4"/>
  <c r="AV14" i="4"/>
  <c r="AU14" i="4"/>
  <c r="AX14" i="4" s="1"/>
  <c r="AT14" i="4"/>
  <c r="AS14" i="4"/>
  <c r="AP14" i="4"/>
  <c r="AO14" i="4"/>
  <c r="AM14" i="4"/>
  <c r="BA13" i="4"/>
  <c r="AX13" i="4"/>
  <c r="AW13" i="4"/>
  <c r="AV13" i="4"/>
  <c r="AU13" i="4"/>
  <c r="AT13" i="4"/>
  <c r="AS13" i="4"/>
  <c r="AP13" i="4"/>
  <c r="AO13" i="4"/>
  <c r="AM13" i="4"/>
  <c r="BA12" i="4"/>
  <c r="AW12" i="4"/>
  <c r="AV12" i="4"/>
  <c r="AU12" i="4"/>
  <c r="AX12" i="4" s="1"/>
  <c r="AT12" i="4"/>
  <c r="AS12" i="4"/>
  <c r="AP12" i="4"/>
  <c r="AO12" i="4"/>
  <c r="AM12" i="4"/>
  <c r="BA11" i="4"/>
  <c r="AX11" i="4"/>
  <c r="AW11" i="4"/>
  <c r="AV11" i="4"/>
  <c r="AU11" i="4"/>
  <c r="AT11" i="4"/>
  <c r="AS11" i="4"/>
  <c r="AP11" i="4"/>
  <c r="AO11" i="4"/>
  <c r="AM11" i="4"/>
  <c r="BA10" i="4"/>
  <c r="AW10" i="4"/>
  <c r="AV10" i="4"/>
  <c r="AU10" i="4"/>
  <c r="AX10" i="4" s="1"/>
  <c r="AT10" i="4"/>
  <c r="AS10" i="4"/>
  <c r="AP10" i="4"/>
  <c r="AO10" i="4"/>
  <c r="AM10" i="4"/>
  <c r="BA9" i="4"/>
  <c r="AX9" i="4"/>
  <c r="AW9" i="4"/>
  <c r="AV9" i="4"/>
  <c r="AU9" i="4"/>
  <c r="AT9" i="4"/>
  <c r="AS9" i="4"/>
  <c r="AP9" i="4"/>
  <c r="AO9" i="4"/>
  <c r="AM9" i="4"/>
  <c r="BA8" i="4"/>
  <c r="AW8" i="4"/>
  <c r="AV8" i="4"/>
  <c r="AU8" i="4"/>
  <c r="AX8" i="4" s="1"/>
  <c r="AT8" i="4"/>
  <c r="AS8" i="4"/>
  <c r="AP8" i="4"/>
  <c r="AO8" i="4"/>
  <c r="AM8" i="4"/>
  <c r="BA7" i="4"/>
  <c r="AX7" i="4"/>
  <c r="AW7" i="4"/>
  <c r="AV7" i="4"/>
  <c r="AU7" i="4"/>
  <c r="AT7" i="4"/>
  <c r="AS7" i="4"/>
  <c r="AP7" i="4"/>
  <c r="AO7" i="4"/>
  <c r="AM7" i="4"/>
  <c r="BA6" i="4"/>
  <c r="AW6" i="4"/>
  <c r="AV6" i="4"/>
  <c r="AU6" i="4"/>
  <c r="AX6" i="4" s="1"/>
  <c r="AT6" i="4"/>
  <c r="AS6" i="4"/>
  <c r="AP6" i="4"/>
  <c r="AO6" i="4"/>
  <c r="AM6" i="4"/>
  <c r="BA5" i="4"/>
  <c r="AX5" i="4"/>
  <c r="AW5" i="4"/>
  <c r="AV5" i="4"/>
  <c r="AU5" i="4"/>
  <c r="AT5" i="4"/>
  <c r="AS5" i="4"/>
  <c r="AP5" i="4"/>
  <c r="AO5" i="4"/>
  <c r="AM5" i="4"/>
  <c r="BA4" i="4"/>
  <c r="AW4" i="4"/>
  <c r="AV4" i="4"/>
  <c r="AU4" i="4"/>
  <c r="AX4" i="4" s="1"/>
  <c r="AT4" i="4"/>
  <c r="AS4" i="4"/>
  <c r="AP4" i="4"/>
  <c r="AO4" i="4"/>
  <c r="AM4" i="4"/>
  <c r="BA18" i="2"/>
  <c r="AW18" i="2"/>
  <c r="AV18" i="2"/>
  <c r="AU18" i="2"/>
  <c r="AX18" i="2" s="1"/>
  <c r="AT18" i="2"/>
  <c r="AS18" i="2"/>
  <c r="AR18" i="2"/>
  <c r="AO18" i="2"/>
  <c r="AM18" i="2"/>
  <c r="BA17" i="2"/>
  <c r="AX17" i="2"/>
  <c r="AW17" i="2"/>
  <c r="AV17" i="2"/>
  <c r="AU17" i="2"/>
  <c r="AT17" i="2"/>
  <c r="AS17" i="2"/>
  <c r="AR17" i="2"/>
  <c r="AO17" i="2"/>
  <c r="AM17" i="2"/>
  <c r="BA16" i="2"/>
  <c r="AW16" i="2"/>
  <c r="AV16" i="2"/>
  <c r="AU16" i="2"/>
  <c r="AX16" i="2" s="1"/>
  <c r="AT16" i="2"/>
  <c r="AS16" i="2"/>
  <c r="AR16" i="2"/>
  <c r="AO16" i="2"/>
  <c r="AM16" i="2"/>
  <c r="BA15" i="2"/>
  <c r="AX15" i="2"/>
  <c r="AW15" i="2"/>
  <c r="AV15" i="2"/>
  <c r="AU15" i="2"/>
  <c r="AT15" i="2"/>
  <c r="AS15" i="2"/>
  <c r="AR15" i="2"/>
  <c r="AO15" i="2"/>
  <c r="AM15" i="2"/>
  <c r="BA14" i="2"/>
  <c r="AW14" i="2"/>
  <c r="AV14" i="2"/>
  <c r="AU14" i="2"/>
  <c r="AX14" i="2" s="1"/>
  <c r="AT14" i="2"/>
  <c r="AS14" i="2"/>
  <c r="AR14" i="2"/>
  <c r="AO14" i="2"/>
  <c r="AM14" i="2"/>
  <c r="BA13" i="2"/>
  <c r="AX13" i="2"/>
  <c r="AW13" i="2"/>
  <c r="AV13" i="2"/>
  <c r="AU13" i="2"/>
  <c r="AT13" i="2"/>
  <c r="AS13" i="2"/>
  <c r="AR13" i="2"/>
  <c r="AO13" i="2"/>
  <c r="AM13" i="2"/>
  <c r="BA12" i="2"/>
  <c r="AW12" i="2"/>
  <c r="AV12" i="2"/>
  <c r="AU12" i="2"/>
  <c r="AX12" i="2" s="1"/>
  <c r="AT12" i="2"/>
  <c r="AS12" i="2"/>
  <c r="AR12" i="2"/>
  <c r="AO12" i="2"/>
  <c r="AM12" i="2"/>
  <c r="BA11" i="2"/>
  <c r="AX11" i="2"/>
  <c r="AW11" i="2"/>
  <c r="AV11" i="2"/>
  <c r="AU11" i="2"/>
  <c r="AT11" i="2"/>
  <c r="AS11" i="2"/>
  <c r="AR11" i="2"/>
  <c r="AO11" i="2"/>
  <c r="AM11" i="2"/>
  <c r="BA10" i="2"/>
  <c r="AW10" i="2"/>
  <c r="AV10" i="2"/>
  <c r="AU10" i="2"/>
  <c r="AX10" i="2" s="1"/>
  <c r="AT10" i="2"/>
  <c r="AS10" i="2"/>
  <c r="AR10" i="2"/>
  <c r="AO10" i="2"/>
  <c r="AM10" i="2"/>
  <c r="BA9" i="2"/>
  <c r="AX9" i="2"/>
  <c r="AW9" i="2"/>
  <c r="AV9" i="2"/>
  <c r="AU9" i="2"/>
  <c r="AT9" i="2"/>
  <c r="AS9" i="2"/>
  <c r="AR9" i="2"/>
  <c r="AO9" i="2"/>
  <c r="AM9" i="2"/>
  <c r="BA8" i="2"/>
  <c r="AW8" i="2"/>
  <c r="AV8" i="2"/>
  <c r="AU8" i="2"/>
  <c r="AX8" i="2" s="1"/>
  <c r="AT8" i="2"/>
  <c r="AS8" i="2"/>
  <c r="AR8" i="2"/>
  <c r="AO8" i="2"/>
  <c r="AM8" i="2"/>
  <c r="BA7" i="2"/>
  <c r="AX7" i="2"/>
  <c r="AW7" i="2"/>
  <c r="AV7" i="2"/>
  <c r="AU7" i="2"/>
  <c r="AT7" i="2"/>
  <c r="AS7" i="2"/>
  <c r="AR7" i="2"/>
  <c r="AO7" i="2"/>
  <c r="AM7" i="2"/>
  <c r="BA6" i="2"/>
  <c r="AW6" i="2"/>
  <c r="AV6" i="2"/>
  <c r="AU6" i="2"/>
  <c r="AX6" i="2" s="1"/>
  <c r="AT6" i="2"/>
  <c r="AS6" i="2"/>
  <c r="AR6" i="2"/>
  <c r="AO6" i="2"/>
  <c r="AM6" i="2"/>
  <c r="BA5" i="2"/>
  <c r="AX5" i="2"/>
  <c r="AW5" i="2"/>
  <c r="AV5" i="2"/>
  <c r="AU5" i="2"/>
  <c r="AT5" i="2"/>
  <c r="AS5" i="2"/>
  <c r="AR5" i="2"/>
  <c r="AO5" i="2"/>
  <c r="AM5" i="2"/>
  <c r="BA4" i="2"/>
  <c r="AW4" i="2"/>
  <c r="AV4" i="2"/>
  <c r="AU4" i="2"/>
  <c r="AX4" i="2" s="1"/>
  <c r="AT4" i="2"/>
  <c r="AS4" i="2"/>
  <c r="AR4" i="2"/>
  <c r="AO4" i="2"/>
  <c r="AM4" i="2"/>
  <c r="AU5" i="1"/>
  <c r="AV5" i="1"/>
  <c r="AU6" i="1"/>
  <c r="AV6" i="1"/>
  <c r="AU7" i="1"/>
  <c r="AV7" i="1"/>
  <c r="AU8" i="1"/>
  <c r="AV8" i="1"/>
  <c r="AU9" i="1"/>
  <c r="AV9" i="1"/>
  <c r="AU10" i="1"/>
  <c r="AV10" i="1"/>
  <c r="AU11" i="1"/>
  <c r="AV11" i="1"/>
  <c r="AU12" i="1"/>
  <c r="AV12" i="1"/>
  <c r="AU13" i="1"/>
  <c r="AV13" i="1"/>
  <c r="AU14" i="1"/>
  <c r="AV14" i="1"/>
  <c r="AU15" i="1"/>
  <c r="AV15" i="1"/>
  <c r="AU16" i="1"/>
  <c r="AV16" i="1"/>
  <c r="AU17" i="1"/>
  <c r="AV17" i="1"/>
  <c r="AU18" i="1"/>
  <c r="AV18" i="1"/>
  <c r="AV4" i="1"/>
  <c r="AU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4" i="1"/>
  <c r="L27" i="6"/>
  <c r="L28" i="6"/>
  <c r="L29" i="6"/>
  <c r="L30" i="6"/>
  <c r="L31" i="6"/>
  <c r="L32" i="6"/>
  <c r="L33" i="6"/>
  <c r="AA17" i="6"/>
  <c r="H29" i="6"/>
  <c r="H30" i="6"/>
  <c r="H31" i="6"/>
  <c r="H32" i="6"/>
  <c r="H33" i="6"/>
  <c r="H34" i="6"/>
  <c r="H26" i="6"/>
  <c r="H27" i="6"/>
  <c r="D36" i="6"/>
  <c r="G19" i="6"/>
  <c r="E19" i="6"/>
  <c r="I19" i="6" s="1"/>
  <c r="J19" i="6" s="1"/>
  <c r="C19" i="6"/>
  <c r="E36" i="6" l="1"/>
  <c r="K19" i="6"/>
  <c r="L19" i="6" l="1"/>
  <c r="F36" i="6"/>
  <c r="D28" i="6"/>
  <c r="D29" i="6"/>
  <c r="D30" i="6"/>
  <c r="D31" i="6"/>
  <c r="D32" i="6"/>
  <c r="D33" i="6"/>
  <c r="D34" i="6"/>
  <c r="D26" i="6"/>
  <c r="G7" i="6"/>
  <c r="G8" i="6"/>
  <c r="G9" i="6"/>
  <c r="G10" i="6"/>
  <c r="G11" i="6"/>
  <c r="G12" i="6"/>
  <c r="G13" i="6"/>
  <c r="G14" i="6"/>
  <c r="G15" i="6"/>
  <c r="G16" i="6"/>
  <c r="E7" i="6"/>
  <c r="I7" i="6" s="1"/>
  <c r="J7" i="6" s="1"/>
  <c r="E8" i="6"/>
  <c r="E9" i="6"/>
  <c r="I9" i="6" s="1"/>
  <c r="J9" i="6" s="1"/>
  <c r="E10" i="6"/>
  <c r="I10" i="6" s="1"/>
  <c r="J10" i="6" s="1"/>
  <c r="E11" i="6"/>
  <c r="I11" i="6" s="1"/>
  <c r="J11" i="6" s="1"/>
  <c r="E12" i="6"/>
  <c r="E13" i="6"/>
  <c r="I13" i="6" s="1"/>
  <c r="J13" i="6" s="1"/>
  <c r="E14" i="6"/>
  <c r="I14" i="6" s="1"/>
  <c r="J14" i="6" s="1"/>
  <c r="E15" i="6"/>
  <c r="C7" i="6"/>
  <c r="C8" i="6"/>
  <c r="C9" i="6"/>
  <c r="C10" i="6"/>
  <c r="C11" i="6"/>
  <c r="C12" i="6"/>
  <c r="C13" i="6"/>
  <c r="C14" i="6"/>
  <c r="C15" i="6"/>
  <c r="C16" i="6"/>
  <c r="E30" i="6" l="1"/>
  <c r="E26" i="6"/>
  <c r="E28" i="6"/>
  <c r="E32" i="6"/>
  <c r="E29" i="6"/>
  <c r="E33" i="6"/>
  <c r="K15" i="6"/>
  <c r="K12" i="6"/>
  <c r="K14" i="6"/>
  <c r="I15" i="6"/>
  <c r="K10" i="6"/>
  <c r="I12" i="6"/>
  <c r="K13" i="6"/>
  <c r="K11" i="6"/>
  <c r="K9" i="6"/>
  <c r="K7" i="6"/>
  <c r="L10" i="6" l="1"/>
  <c r="F29" i="6"/>
  <c r="L14" i="6"/>
  <c r="F33" i="6"/>
  <c r="L12" i="6"/>
  <c r="F31" i="6"/>
  <c r="L9" i="6"/>
  <c r="F28" i="6"/>
  <c r="L15" i="6"/>
  <c r="F34" i="6"/>
  <c r="L11" i="6"/>
  <c r="F30" i="6"/>
  <c r="J15" i="6"/>
  <c r="E34" i="6"/>
  <c r="L13" i="6"/>
  <c r="F32" i="6"/>
  <c r="J12" i="6"/>
  <c r="E31" i="6"/>
  <c r="L7" i="6"/>
  <c r="F26" i="6"/>
  <c r="AE8" i="6" l="1"/>
  <c r="AE9" i="6"/>
  <c r="AE10" i="6"/>
  <c r="AE11" i="6"/>
  <c r="AE12" i="6"/>
  <c r="AE13" i="6"/>
  <c r="AE14" i="6"/>
  <c r="AE15" i="6"/>
  <c r="AA8" i="6"/>
  <c r="AA9" i="6"/>
  <c r="AA10" i="6"/>
  <c r="AA11" i="6"/>
  <c r="AA12" i="6"/>
  <c r="AA13" i="6"/>
  <c r="AA14" i="6"/>
  <c r="AA15" i="6"/>
  <c r="AC8" i="6"/>
  <c r="AG8" i="6" s="1"/>
  <c r="AC9" i="6"/>
  <c r="AI9" i="6" s="1"/>
  <c r="AC10" i="6"/>
  <c r="AI10" i="6" s="1"/>
  <c r="AC11" i="6"/>
  <c r="AI11" i="6" s="1"/>
  <c r="AC12" i="6"/>
  <c r="AG12" i="6" s="1"/>
  <c r="AC13" i="6"/>
  <c r="AC14" i="6"/>
  <c r="AG14" i="6" s="1"/>
  <c r="AC15" i="6"/>
  <c r="AG15" i="6" s="1"/>
  <c r="AH15" i="6" s="1"/>
  <c r="O7" i="6"/>
  <c r="O8" i="6"/>
  <c r="O9" i="6"/>
  <c r="O10" i="6"/>
  <c r="O11" i="6"/>
  <c r="O12" i="6"/>
  <c r="AN12" i="6" s="1"/>
  <c r="O13" i="6"/>
  <c r="O14" i="6"/>
  <c r="AN14" i="6" s="1"/>
  <c r="O15" i="6"/>
  <c r="Q7" i="6"/>
  <c r="U7" i="6" s="1"/>
  <c r="Q8" i="6"/>
  <c r="U8" i="6" s="1"/>
  <c r="Q9" i="6"/>
  <c r="Q10" i="6"/>
  <c r="U10" i="6" s="1"/>
  <c r="Q11" i="6"/>
  <c r="U11" i="6" s="1"/>
  <c r="Q12" i="6"/>
  <c r="U12" i="6" s="1"/>
  <c r="Q13" i="6"/>
  <c r="U13" i="6" s="1"/>
  <c r="Q14" i="6"/>
  <c r="U14" i="6" s="1"/>
  <c r="Q15" i="6"/>
  <c r="Q16" i="6"/>
  <c r="S7" i="6"/>
  <c r="S8" i="6"/>
  <c r="S9" i="6"/>
  <c r="S10" i="6"/>
  <c r="S11" i="6"/>
  <c r="S12" i="6"/>
  <c r="S13" i="6"/>
  <c r="S14" i="6"/>
  <c r="S15" i="6"/>
  <c r="S16" i="6"/>
  <c r="S17" i="6"/>
  <c r="AN11" i="6" l="1"/>
  <c r="AN13" i="6"/>
  <c r="AN15" i="6"/>
  <c r="AN8" i="6"/>
  <c r="AN10" i="6"/>
  <c r="AN9" i="6"/>
  <c r="AJ11" i="6"/>
  <c r="N30" i="6"/>
  <c r="AJ10" i="6"/>
  <c r="N29" i="6"/>
  <c r="AJ9" i="6"/>
  <c r="N28" i="6"/>
  <c r="V14" i="6"/>
  <c r="I33" i="6"/>
  <c r="AH8" i="6"/>
  <c r="M27" i="6"/>
  <c r="V13" i="6"/>
  <c r="I32" i="6"/>
  <c r="V12" i="6"/>
  <c r="I31" i="6"/>
  <c r="AH14" i="6"/>
  <c r="M33" i="6"/>
  <c r="V11" i="6"/>
  <c r="I30" i="6"/>
  <c r="V10" i="6"/>
  <c r="I29" i="6"/>
  <c r="AH12" i="6"/>
  <c r="M31" i="6"/>
  <c r="V8" i="6"/>
  <c r="I27" i="6"/>
  <c r="V7" i="6"/>
  <c r="I26" i="6"/>
  <c r="W8" i="6"/>
  <c r="W7" i="6"/>
  <c r="W12" i="6"/>
  <c r="AI12" i="6"/>
  <c r="W11" i="6"/>
  <c r="AG11" i="6"/>
  <c r="W14" i="6"/>
  <c r="W13" i="6"/>
  <c r="AG9" i="6"/>
  <c r="AI15" i="6"/>
  <c r="AJ15" i="6" s="1"/>
  <c r="AG10" i="6"/>
  <c r="W10" i="6"/>
  <c r="AI14" i="6"/>
  <c r="AI8" i="6"/>
  <c r="C26" i="5"/>
  <c r="X7" i="6" l="1"/>
  <c r="J26" i="6"/>
  <c r="AH9" i="6"/>
  <c r="M28" i="6"/>
  <c r="X13" i="6"/>
  <c r="J32" i="6"/>
  <c r="X14" i="6"/>
  <c r="J33" i="6"/>
  <c r="AJ8" i="6"/>
  <c r="N27" i="6"/>
  <c r="AH11" i="6"/>
  <c r="M30" i="6"/>
  <c r="AJ14" i="6"/>
  <c r="N33" i="6"/>
  <c r="X11" i="6"/>
  <c r="J30" i="6"/>
  <c r="X10" i="6"/>
  <c r="J29" i="6"/>
  <c r="AJ12" i="6"/>
  <c r="N31" i="6"/>
  <c r="AH10" i="6"/>
  <c r="M29" i="6"/>
  <c r="X12" i="6"/>
  <c r="J31" i="6"/>
  <c r="X8" i="6"/>
  <c r="J27" i="6"/>
  <c r="Q4" i="5"/>
  <c r="G4" i="5"/>
  <c r="E4" i="5"/>
  <c r="E5" i="5"/>
  <c r="C4" i="5"/>
  <c r="K36" i="4"/>
  <c r="K37" i="4"/>
  <c r="K38" i="4"/>
  <c r="K39" i="4"/>
  <c r="K40" i="4"/>
  <c r="K41" i="4"/>
  <c r="K42" i="4"/>
  <c r="AE12" i="4"/>
  <c r="AE13" i="4"/>
  <c r="AE14" i="4"/>
  <c r="AE15" i="4"/>
  <c r="AE16" i="4"/>
  <c r="AC12" i="4"/>
  <c r="AG12" i="4" s="1"/>
  <c r="AC13" i="4"/>
  <c r="AC14" i="4"/>
  <c r="AG14" i="4" s="1"/>
  <c r="AH14" i="4" s="1"/>
  <c r="AC15" i="4"/>
  <c r="AC16" i="4"/>
  <c r="AG16" i="4" s="1"/>
  <c r="AC17" i="4"/>
  <c r="AG17" i="4" s="1"/>
  <c r="AH17" i="4" s="1"/>
  <c r="AA12" i="4"/>
  <c r="AA13" i="4"/>
  <c r="AA14" i="4"/>
  <c r="AA15" i="4"/>
  <c r="AA16" i="4"/>
  <c r="I5" i="5" l="1"/>
  <c r="AP4" i="5"/>
  <c r="AO4" i="5"/>
  <c r="K4" i="5"/>
  <c r="AI13" i="4"/>
  <c r="AJ13" i="4" s="1"/>
  <c r="AI14" i="4"/>
  <c r="L41" i="4"/>
  <c r="AG13" i="4"/>
  <c r="L38" i="4"/>
  <c r="AH16" i="4"/>
  <c r="L40" i="4"/>
  <c r="AH12" i="4"/>
  <c r="L36" i="4"/>
  <c r="AI12" i="4"/>
  <c r="AI16" i="4"/>
  <c r="I4" i="5"/>
  <c r="AI15" i="4"/>
  <c r="AG15" i="4"/>
  <c r="J5" i="5" l="1"/>
  <c r="L4" i="5"/>
  <c r="AX4" i="5"/>
  <c r="E26" i="5"/>
  <c r="AJ14" i="4"/>
  <c r="M38" i="4"/>
  <c r="M37" i="4"/>
  <c r="L37" i="4"/>
  <c r="AH13" i="4"/>
  <c r="AH15" i="4"/>
  <c r="L39" i="4"/>
  <c r="AJ15" i="4"/>
  <c r="M39" i="4"/>
  <c r="M40" i="4"/>
  <c r="AJ16" i="4"/>
  <c r="AJ12" i="4"/>
  <c r="M36" i="4"/>
  <c r="J4" i="5"/>
  <c r="D26" i="5"/>
  <c r="G36" i="4"/>
  <c r="G37" i="4"/>
  <c r="G38" i="4"/>
  <c r="G39" i="4"/>
  <c r="G40" i="4"/>
  <c r="G41" i="4"/>
  <c r="G42" i="4"/>
  <c r="G43" i="4"/>
  <c r="S12" i="4"/>
  <c r="S13" i="4"/>
  <c r="S14" i="4"/>
  <c r="S15" i="4"/>
  <c r="S16" i="4"/>
  <c r="S17" i="4"/>
  <c r="Q12" i="4"/>
  <c r="U12" i="4" s="1"/>
  <c r="Q13" i="4"/>
  <c r="U13" i="4" s="1"/>
  <c r="Q14" i="4"/>
  <c r="U14" i="4" s="1"/>
  <c r="V14" i="4" s="1"/>
  <c r="Q15" i="4"/>
  <c r="U15" i="4" s="1"/>
  <c r="V15" i="4" s="1"/>
  <c r="Q16" i="4"/>
  <c r="U16" i="4" s="1"/>
  <c r="V16" i="4" s="1"/>
  <c r="Q17" i="4"/>
  <c r="Q18" i="4"/>
  <c r="O12" i="4"/>
  <c r="O13" i="4"/>
  <c r="O14" i="4"/>
  <c r="O15" i="4"/>
  <c r="O16" i="4"/>
  <c r="O17" i="4"/>
  <c r="O18" i="4"/>
  <c r="O19" i="4"/>
  <c r="W14" i="4" l="1"/>
  <c r="I38" i="4" s="1"/>
  <c r="W15" i="4"/>
  <c r="I39" i="4" s="1"/>
  <c r="W16" i="4"/>
  <c r="I40" i="4" s="1"/>
  <c r="H38" i="4"/>
  <c r="W17" i="4"/>
  <c r="I41" i="4" s="1"/>
  <c r="U17" i="4"/>
  <c r="H40" i="4"/>
  <c r="V13" i="4"/>
  <c r="H37" i="4"/>
  <c r="V12" i="4"/>
  <c r="H36" i="4"/>
  <c r="W13" i="4"/>
  <c r="I37" i="4" s="1"/>
  <c r="W12" i="4"/>
  <c r="I36" i="4" s="1"/>
  <c r="H39" i="4"/>
  <c r="C34" i="4"/>
  <c r="C35" i="4"/>
  <c r="C36" i="4"/>
  <c r="C37" i="4"/>
  <c r="C38" i="4"/>
  <c r="C39" i="4"/>
  <c r="G11" i="4"/>
  <c r="G12" i="4"/>
  <c r="G13" i="4"/>
  <c r="G14" i="4"/>
  <c r="G15" i="4"/>
  <c r="E11" i="4"/>
  <c r="I11" i="4" s="1"/>
  <c r="E12" i="4"/>
  <c r="E13" i="4"/>
  <c r="I13" i="4" s="1"/>
  <c r="J13" i="4" s="1"/>
  <c r="E14" i="4"/>
  <c r="I14" i="4" s="1"/>
  <c r="J14" i="4" s="1"/>
  <c r="E15" i="4"/>
  <c r="E16" i="4"/>
  <c r="I16" i="4" s="1"/>
  <c r="J16" i="4" s="1"/>
  <c r="C11" i="4"/>
  <c r="C12" i="4"/>
  <c r="AN12" i="4" s="1"/>
  <c r="C13" i="4"/>
  <c r="AN13" i="4" s="1"/>
  <c r="C14" i="4"/>
  <c r="AN14" i="4" s="1"/>
  <c r="C15" i="4"/>
  <c r="AN15" i="4" s="1"/>
  <c r="C16" i="4"/>
  <c r="AN16" i="4" s="1"/>
  <c r="K12" i="4" l="1"/>
  <c r="L12" i="4" s="1"/>
  <c r="K14" i="4"/>
  <c r="L14" i="4" s="1"/>
  <c r="I12" i="4"/>
  <c r="J12" i="4" s="1"/>
  <c r="V17" i="4"/>
  <c r="H41" i="4"/>
  <c r="J11" i="4"/>
  <c r="D35" i="4"/>
  <c r="K11" i="4"/>
  <c r="D38" i="4"/>
  <c r="D37" i="4"/>
  <c r="K15" i="4"/>
  <c r="I15" i="4"/>
  <c r="K13" i="4"/>
  <c r="D36" i="4" l="1"/>
  <c r="E38" i="4"/>
  <c r="E36" i="4"/>
  <c r="J15" i="4"/>
  <c r="D39" i="4"/>
  <c r="L11" i="4"/>
  <c r="E35" i="4"/>
  <c r="L13" i="4"/>
  <c r="E37" i="4"/>
  <c r="L15" i="4"/>
  <c r="E39" i="4"/>
  <c r="H21" i="3"/>
  <c r="S4" i="3"/>
  <c r="Q4" i="3"/>
  <c r="U4" i="3" s="1"/>
  <c r="V4" i="3" s="1"/>
  <c r="O4" i="3"/>
  <c r="L28" i="2"/>
  <c r="L29" i="2"/>
  <c r="L30" i="2"/>
  <c r="L31" i="2"/>
  <c r="L32" i="2"/>
  <c r="L33" i="2"/>
  <c r="L26" i="2"/>
  <c r="AE6" i="2"/>
  <c r="AE7" i="2"/>
  <c r="AE8" i="2"/>
  <c r="AE9" i="2"/>
  <c r="AE10" i="2"/>
  <c r="AE4" i="2"/>
  <c r="AC6" i="2"/>
  <c r="AG6" i="2" s="1"/>
  <c r="AC7" i="2"/>
  <c r="AC8" i="2"/>
  <c r="AG8" i="2" s="1"/>
  <c r="AH8" i="2" s="1"/>
  <c r="AC9" i="2"/>
  <c r="AG9" i="2" s="1"/>
  <c r="AC10" i="2"/>
  <c r="AC4" i="2"/>
  <c r="AG4" i="2" s="1"/>
  <c r="AA4" i="2"/>
  <c r="AA6" i="2"/>
  <c r="AA7" i="2"/>
  <c r="AA8" i="2"/>
  <c r="AA9" i="2"/>
  <c r="AA10" i="2"/>
  <c r="AA11" i="2"/>
  <c r="AI7" i="2" l="1"/>
  <c r="N29" i="2" s="1"/>
  <c r="AH4" i="2"/>
  <c r="M26" i="2"/>
  <c r="AG7" i="2"/>
  <c r="AI8" i="2"/>
  <c r="N30" i="2" s="1"/>
  <c r="M30" i="2"/>
  <c r="AI4" i="2"/>
  <c r="N26" i="2" s="1"/>
  <c r="AH9" i="2"/>
  <c r="M31" i="2"/>
  <c r="AH6" i="2"/>
  <c r="M28" i="2"/>
  <c r="AI9" i="2"/>
  <c r="AI6" i="2"/>
  <c r="W4" i="3"/>
  <c r="X4" i="3" s="1"/>
  <c r="I21" i="3"/>
  <c r="AI10" i="2"/>
  <c r="AG10" i="2"/>
  <c r="AJ8" i="2" l="1"/>
  <c r="AJ7" i="2"/>
  <c r="AJ4" i="2"/>
  <c r="M29" i="2"/>
  <c r="AH7" i="2"/>
  <c r="AJ9" i="2"/>
  <c r="N31" i="2"/>
  <c r="AH10" i="2"/>
  <c r="M32" i="2"/>
  <c r="AJ10" i="2"/>
  <c r="N32" i="2"/>
  <c r="AJ6" i="2"/>
  <c r="N28" i="2"/>
  <c r="J21" i="3"/>
  <c r="H31" i="2"/>
  <c r="H26" i="2"/>
  <c r="H27" i="2"/>
  <c r="H28" i="2"/>
  <c r="S9" i="2"/>
  <c r="S4" i="2"/>
  <c r="S5" i="2"/>
  <c r="S6" i="2"/>
  <c r="O9" i="2"/>
  <c r="O10" i="2"/>
  <c r="O4" i="2"/>
  <c r="O5" i="2"/>
  <c r="O6" i="2"/>
  <c r="Q9" i="2"/>
  <c r="U9" i="2" s="1"/>
  <c r="Q4" i="2"/>
  <c r="Q5" i="2"/>
  <c r="U5" i="2" s="1"/>
  <c r="Q6" i="2"/>
  <c r="U6" i="2" s="1"/>
  <c r="W4" i="2" l="1"/>
  <c r="X4" i="2" s="1"/>
  <c r="I28" i="2"/>
  <c r="V6" i="2"/>
  <c r="V5" i="2"/>
  <c r="I27" i="2"/>
  <c r="I31" i="2"/>
  <c r="V9" i="2"/>
  <c r="W6" i="2"/>
  <c r="W9" i="2"/>
  <c r="W5" i="2"/>
  <c r="U4" i="2"/>
  <c r="D27" i="2"/>
  <c r="D28" i="2"/>
  <c r="D29" i="2"/>
  <c r="D30" i="2"/>
  <c r="D31" i="2"/>
  <c r="D32" i="2"/>
  <c r="D33" i="2"/>
  <c r="D34" i="2"/>
  <c r="G5" i="2"/>
  <c r="G6" i="2"/>
  <c r="G7" i="2"/>
  <c r="G8" i="2"/>
  <c r="G9" i="2"/>
  <c r="G10" i="2"/>
  <c r="G11" i="2"/>
  <c r="E5" i="2"/>
  <c r="I5" i="2" s="1"/>
  <c r="E6" i="2"/>
  <c r="I6" i="2" s="1"/>
  <c r="E7" i="2"/>
  <c r="E8" i="2"/>
  <c r="I8" i="2" s="1"/>
  <c r="E9" i="2"/>
  <c r="I9" i="2" s="1"/>
  <c r="E10" i="2"/>
  <c r="I10" i="2" s="1"/>
  <c r="E11" i="2"/>
  <c r="I11" i="2" s="1"/>
  <c r="E12" i="2"/>
  <c r="I12" i="2" s="1"/>
  <c r="C5" i="2"/>
  <c r="C6" i="2"/>
  <c r="AN6" i="2" s="1"/>
  <c r="C7" i="2"/>
  <c r="C8" i="2"/>
  <c r="C9" i="2"/>
  <c r="AN9" i="2" s="1"/>
  <c r="C10" i="2"/>
  <c r="AN10" i="2" s="1"/>
  <c r="K11" i="2" l="1"/>
  <c r="L11" i="2" s="1"/>
  <c r="J26" i="2"/>
  <c r="J31" i="2"/>
  <c r="X9" i="2"/>
  <c r="K9" i="2"/>
  <c r="L9" i="2" s="1"/>
  <c r="J28" i="2"/>
  <c r="X6" i="2"/>
  <c r="K7" i="2"/>
  <c r="F29" i="2" s="1"/>
  <c r="K5" i="2"/>
  <c r="L5" i="2" s="1"/>
  <c r="I26" i="2"/>
  <c r="V4" i="2"/>
  <c r="J27" i="2"/>
  <c r="X5" i="2"/>
  <c r="E27" i="2"/>
  <c r="J5" i="2"/>
  <c r="I7" i="2"/>
  <c r="K6" i="2"/>
  <c r="J12" i="2"/>
  <c r="E34" i="2"/>
  <c r="E33" i="2"/>
  <c r="J11" i="2"/>
  <c r="E32" i="2"/>
  <c r="J10" i="2"/>
  <c r="E31" i="2"/>
  <c r="J9" i="2"/>
  <c r="E30" i="2"/>
  <c r="J8" i="2"/>
  <c r="E28" i="2"/>
  <c r="J6" i="2"/>
  <c r="K10" i="2"/>
  <c r="K8" i="2"/>
  <c r="F33" i="2" l="1"/>
  <c r="L7" i="2"/>
  <c r="F31" i="2"/>
  <c r="F27" i="2"/>
  <c r="F28" i="2"/>
  <c r="L6" i="2"/>
  <c r="E29" i="2"/>
  <c r="J7" i="2"/>
  <c r="F30" i="2"/>
  <c r="L8" i="2"/>
  <c r="L10" i="2"/>
  <c r="F32" i="2"/>
  <c r="AE12" i="1"/>
  <c r="AE13" i="1"/>
  <c r="AE14" i="1"/>
  <c r="AE15" i="1"/>
  <c r="AE16" i="1"/>
  <c r="AC12" i="1"/>
  <c r="AC13" i="1"/>
  <c r="AG13" i="1" s="1"/>
  <c r="AH13" i="1" s="1"/>
  <c r="AC14" i="1"/>
  <c r="AG14" i="1" s="1"/>
  <c r="AH14" i="1" s="1"/>
  <c r="AC15" i="1"/>
  <c r="AG15" i="1" s="1"/>
  <c r="AH15" i="1" s="1"/>
  <c r="AC16" i="1"/>
  <c r="AA12" i="1"/>
  <c r="AA13" i="1"/>
  <c r="AA14" i="1"/>
  <c r="AA15" i="1"/>
  <c r="AA16" i="1"/>
  <c r="AI12" i="1" l="1"/>
  <c r="AJ12" i="1" s="1"/>
  <c r="AI16" i="1"/>
  <c r="AJ16" i="1" s="1"/>
  <c r="AI14" i="1"/>
  <c r="AJ14" i="1" s="1"/>
  <c r="AG12" i="1"/>
  <c r="AH12" i="1" s="1"/>
  <c r="AG16" i="1"/>
  <c r="AH16" i="1" s="1"/>
  <c r="AI15" i="1"/>
  <c r="AJ15" i="1" s="1"/>
  <c r="AI13" i="1"/>
  <c r="AJ13" i="1" s="1"/>
  <c r="M35" i="1"/>
  <c r="M36" i="1"/>
  <c r="M37" i="1"/>
  <c r="N37" i="1"/>
  <c r="M38" i="1"/>
  <c r="M39" i="1"/>
  <c r="S16" i="1"/>
  <c r="Q16" i="1"/>
  <c r="U16" i="1" s="1"/>
  <c r="V16" i="1" s="1"/>
  <c r="O16" i="1"/>
  <c r="S14" i="1"/>
  <c r="Q14" i="1"/>
  <c r="U14" i="1" s="1"/>
  <c r="O14" i="1"/>
  <c r="I36" i="1"/>
  <c r="I37" i="1"/>
  <c r="I38" i="1"/>
  <c r="I39" i="1"/>
  <c r="S13" i="1"/>
  <c r="Q13" i="1"/>
  <c r="U13" i="1" s="1"/>
  <c r="O13" i="1"/>
  <c r="Q11" i="1"/>
  <c r="U11" i="1" s="1"/>
  <c r="S11" i="1"/>
  <c r="O11" i="1"/>
  <c r="O35" i="1" l="1"/>
  <c r="N35" i="1"/>
  <c r="O39" i="1"/>
  <c r="O37" i="1"/>
  <c r="J34" i="1"/>
  <c r="V11" i="1"/>
  <c r="J37" i="1"/>
  <c r="V14" i="1"/>
  <c r="J36" i="1"/>
  <c r="V13" i="1"/>
  <c r="W16" i="1"/>
  <c r="X16" i="1" s="1"/>
  <c r="W11" i="1"/>
  <c r="W14" i="1"/>
  <c r="W13" i="1"/>
  <c r="N39" i="1"/>
  <c r="J39" i="1"/>
  <c r="C16" i="1"/>
  <c r="AN16" i="1" s="1"/>
  <c r="G17" i="1"/>
  <c r="E17" i="1"/>
  <c r="C17" i="1"/>
  <c r="G15" i="1"/>
  <c r="E15" i="1"/>
  <c r="C15" i="1"/>
  <c r="G13" i="1"/>
  <c r="E13" i="1"/>
  <c r="C13" i="1"/>
  <c r="AN13" i="1" s="1"/>
  <c r="G11" i="1"/>
  <c r="E11" i="1"/>
  <c r="C11" i="1"/>
  <c r="AT13" i="1" l="1"/>
  <c r="AS13" i="1"/>
  <c r="I15" i="1"/>
  <c r="F38" i="1" s="1"/>
  <c r="I11" i="1"/>
  <c r="J11" i="1" s="1"/>
  <c r="I13" i="1"/>
  <c r="AW13" i="1" s="1"/>
  <c r="AP13" i="1"/>
  <c r="AO13" i="1"/>
  <c r="AQ13" i="1" s="1"/>
  <c r="K17" i="1"/>
  <c r="K39" i="1"/>
  <c r="X11" i="1"/>
  <c r="K34" i="1"/>
  <c r="K36" i="1"/>
  <c r="X13" i="1"/>
  <c r="K37" i="1"/>
  <c r="X14" i="1"/>
  <c r="I17" i="1"/>
  <c r="K15" i="1"/>
  <c r="K13" i="1"/>
  <c r="K11" i="1"/>
  <c r="F36" i="1" l="1"/>
  <c r="AY13" i="1"/>
  <c r="J13" i="1"/>
  <c r="G34" i="1"/>
  <c r="G40" i="1"/>
  <c r="AR13" i="1"/>
  <c r="AZ13" i="1" s="1"/>
  <c r="AX13" i="1"/>
  <c r="J15" i="1"/>
  <c r="L13" i="1"/>
  <c r="BA13" i="1"/>
  <c r="F34" i="1"/>
  <c r="BB13" i="1"/>
  <c r="L17" i="1"/>
  <c r="L15" i="1"/>
  <c r="G38" i="1"/>
  <c r="J17" i="1"/>
  <c r="F40" i="1"/>
  <c r="G36" i="1"/>
  <c r="L11" i="1"/>
  <c r="N25" i="6"/>
  <c r="M25" i="6"/>
  <c r="J25" i="6"/>
  <c r="I25" i="6"/>
  <c r="F25" i="6"/>
  <c r="E25" i="6"/>
  <c r="I25" i="5"/>
  <c r="H25" i="5"/>
  <c r="E25" i="5"/>
  <c r="D25" i="5"/>
  <c r="M27" i="4"/>
  <c r="L27" i="4"/>
  <c r="I27" i="4"/>
  <c r="H27" i="4"/>
  <c r="E27" i="4"/>
  <c r="D27" i="4"/>
  <c r="J20" i="3"/>
  <c r="I20" i="3"/>
  <c r="F20" i="3"/>
  <c r="E20" i="3"/>
  <c r="N25" i="2"/>
  <c r="M25" i="2"/>
  <c r="J25" i="2"/>
  <c r="I25" i="2"/>
  <c r="F25" i="2"/>
  <c r="E25" i="2"/>
  <c r="O26" i="1"/>
  <c r="N26" i="1"/>
  <c r="K26" i="1"/>
  <c r="J26" i="1"/>
  <c r="G26" i="1"/>
  <c r="F26" i="1"/>
  <c r="Q29" i="6"/>
  <c r="Q31" i="6"/>
  <c r="P33" i="6"/>
  <c r="D35" i="6"/>
  <c r="O27" i="6"/>
  <c r="V27" i="6" s="1"/>
  <c r="O29" i="6"/>
  <c r="V29" i="6" s="1"/>
  <c r="O26" i="6"/>
  <c r="V26" i="6" s="1"/>
  <c r="L26" i="6"/>
  <c r="P26" i="6" s="1"/>
  <c r="H28" i="6"/>
  <c r="O28" i="6"/>
  <c r="V28" i="6" s="1"/>
  <c r="O30" i="6"/>
  <c r="V30" i="6" s="1"/>
  <c r="O31" i="6"/>
  <c r="V31" i="6" s="1"/>
  <c r="O32" i="6"/>
  <c r="V32" i="6" s="1"/>
  <c r="O34" i="6"/>
  <c r="V34" i="6" s="1"/>
  <c r="L34" i="6"/>
  <c r="O33" i="6"/>
  <c r="V33" i="6" s="1"/>
  <c r="G35" i="6"/>
  <c r="H35" i="6"/>
  <c r="K35" i="6"/>
  <c r="L35" i="6"/>
  <c r="G36" i="6"/>
  <c r="H36" i="6"/>
  <c r="K36" i="6"/>
  <c r="L36" i="6"/>
  <c r="C35" i="6"/>
  <c r="G37" i="6"/>
  <c r="H37" i="6"/>
  <c r="K37" i="6"/>
  <c r="L37" i="6"/>
  <c r="G38" i="6"/>
  <c r="H38" i="6"/>
  <c r="K38" i="6"/>
  <c r="L38" i="6"/>
  <c r="G39" i="6"/>
  <c r="H39" i="6"/>
  <c r="K39" i="6"/>
  <c r="L39" i="6"/>
  <c r="G40" i="6"/>
  <c r="H40" i="6"/>
  <c r="K40" i="6"/>
  <c r="L40" i="6"/>
  <c r="G41" i="6"/>
  <c r="H41" i="6"/>
  <c r="K41" i="6"/>
  <c r="L41" i="6"/>
  <c r="L25" i="6"/>
  <c r="K25" i="6"/>
  <c r="H25" i="6"/>
  <c r="G25" i="6"/>
  <c r="D25" i="6"/>
  <c r="C25" i="6"/>
  <c r="F26" i="5"/>
  <c r="J26" i="5" s="1"/>
  <c r="Q26" i="5" s="1"/>
  <c r="G26" i="5"/>
  <c r="B27" i="5"/>
  <c r="C27" i="5"/>
  <c r="F27" i="5"/>
  <c r="G27" i="5"/>
  <c r="B28" i="5"/>
  <c r="C28" i="5"/>
  <c r="F28" i="5"/>
  <c r="G28" i="5"/>
  <c r="B29" i="5"/>
  <c r="C29" i="5"/>
  <c r="F29" i="5"/>
  <c r="G29" i="5"/>
  <c r="B30" i="5"/>
  <c r="C30" i="5"/>
  <c r="F30" i="5"/>
  <c r="G30" i="5"/>
  <c r="B31" i="5"/>
  <c r="C31" i="5"/>
  <c r="F31" i="5"/>
  <c r="G31" i="5"/>
  <c r="B32" i="5"/>
  <c r="C32" i="5"/>
  <c r="F32" i="5"/>
  <c r="G32" i="5"/>
  <c r="B33" i="5"/>
  <c r="C33" i="5"/>
  <c r="F33" i="5"/>
  <c r="G33" i="5"/>
  <c r="B34" i="5"/>
  <c r="C34" i="5"/>
  <c r="F34" i="5"/>
  <c r="G34" i="5"/>
  <c r="B35" i="5"/>
  <c r="C35" i="5"/>
  <c r="F35" i="5"/>
  <c r="G35" i="5"/>
  <c r="B36" i="5"/>
  <c r="C36" i="5"/>
  <c r="F36" i="5"/>
  <c r="G36" i="5"/>
  <c r="B37" i="5"/>
  <c r="C37" i="5"/>
  <c r="F37" i="5"/>
  <c r="G37" i="5"/>
  <c r="B38" i="5"/>
  <c r="C38" i="5"/>
  <c r="F38" i="5"/>
  <c r="G38" i="5"/>
  <c r="G25" i="5"/>
  <c r="F25" i="5"/>
  <c r="C25" i="5"/>
  <c r="B25" i="5"/>
  <c r="F45" i="4"/>
  <c r="G45" i="4"/>
  <c r="J45" i="4"/>
  <c r="K45" i="4"/>
  <c r="B38" i="4"/>
  <c r="N38" i="4" s="1"/>
  <c r="U38" i="4" s="1"/>
  <c r="P38" i="4"/>
  <c r="F37" i="4"/>
  <c r="J37" i="4"/>
  <c r="O37" i="4"/>
  <c r="B40" i="4"/>
  <c r="C40" i="4"/>
  <c r="F39" i="4"/>
  <c r="N39" i="4" s="1"/>
  <c r="U39" i="4" s="1"/>
  <c r="P39" i="4"/>
  <c r="J40" i="4"/>
  <c r="B41" i="4"/>
  <c r="C41" i="4"/>
  <c r="F41" i="4"/>
  <c r="J41" i="4"/>
  <c r="B42" i="4"/>
  <c r="C42" i="4"/>
  <c r="F42" i="4"/>
  <c r="J42" i="4"/>
  <c r="F43" i="4"/>
  <c r="J43" i="4"/>
  <c r="K43" i="4"/>
  <c r="O43" i="4" s="1"/>
  <c r="F44" i="4"/>
  <c r="G44" i="4"/>
  <c r="J44" i="4"/>
  <c r="K44" i="4"/>
  <c r="B28" i="4"/>
  <c r="C28" i="4"/>
  <c r="F28" i="4"/>
  <c r="G28" i="4"/>
  <c r="J28" i="4"/>
  <c r="K28" i="4"/>
  <c r="B29" i="4"/>
  <c r="C29" i="4"/>
  <c r="F29" i="4"/>
  <c r="G29" i="4"/>
  <c r="J29" i="4"/>
  <c r="K29" i="4"/>
  <c r="B30" i="4"/>
  <c r="C30" i="4"/>
  <c r="F30" i="4"/>
  <c r="G30" i="4"/>
  <c r="J30" i="4"/>
  <c r="K30" i="4"/>
  <c r="B31" i="4"/>
  <c r="C31" i="4"/>
  <c r="F31" i="4"/>
  <c r="G31" i="4"/>
  <c r="J31" i="4"/>
  <c r="K31" i="4"/>
  <c r="B32" i="4"/>
  <c r="C32" i="4"/>
  <c r="F32" i="4"/>
  <c r="G32" i="4"/>
  <c r="J32" i="4"/>
  <c r="K32" i="4"/>
  <c r="B33" i="4"/>
  <c r="C33" i="4"/>
  <c r="F33" i="4"/>
  <c r="G33" i="4"/>
  <c r="J33" i="4"/>
  <c r="K33" i="4"/>
  <c r="B34" i="4"/>
  <c r="F34" i="4"/>
  <c r="G34" i="4"/>
  <c r="J34" i="4"/>
  <c r="K34" i="4"/>
  <c r="B36" i="4"/>
  <c r="N36" i="4" s="1"/>
  <c r="U36" i="4" s="1"/>
  <c r="O36" i="4"/>
  <c r="F35" i="4"/>
  <c r="G35" i="4"/>
  <c r="J35" i="4"/>
  <c r="K35" i="4"/>
  <c r="K27" i="4"/>
  <c r="J27" i="4"/>
  <c r="G27" i="4"/>
  <c r="F27" i="4"/>
  <c r="C27" i="4"/>
  <c r="B27" i="4"/>
  <c r="C21" i="3"/>
  <c r="K21" i="3" s="1"/>
  <c r="R21" i="3" s="1"/>
  <c r="D21" i="3"/>
  <c r="L21" i="3" s="1"/>
  <c r="G22" i="3"/>
  <c r="H22" i="3"/>
  <c r="C22" i="3"/>
  <c r="D22" i="3"/>
  <c r="G23" i="3"/>
  <c r="H23" i="3"/>
  <c r="C23" i="3"/>
  <c r="D23" i="3"/>
  <c r="G24" i="3"/>
  <c r="H24" i="3"/>
  <c r="C24" i="3"/>
  <c r="D24" i="3"/>
  <c r="G25" i="3"/>
  <c r="H25" i="3"/>
  <c r="C25" i="3"/>
  <c r="D25" i="3"/>
  <c r="G26" i="3"/>
  <c r="H26" i="3"/>
  <c r="C26" i="3"/>
  <c r="D26" i="3"/>
  <c r="G27" i="3"/>
  <c r="H27" i="3"/>
  <c r="C27" i="3"/>
  <c r="D27" i="3"/>
  <c r="G28" i="3"/>
  <c r="H28" i="3"/>
  <c r="C28" i="3"/>
  <c r="D28" i="3"/>
  <c r="G29" i="3"/>
  <c r="H29" i="3"/>
  <c r="C29" i="3"/>
  <c r="D29" i="3"/>
  <c r="G30" i="3"/>
  <c r="H30" i="3"/>
  <c r="C30" i="3"/>
  <c r="D30" i="3"/>
  <c r="G31" i="3"/>
  <c r="H31" i="3"/>
  <c r="C31" i="3"/>
  <c r="D31" i="3"/>
  <c r="G32" i="3"/>
  <c r="H32" i="3"/>
  <c r="C32" i="3"/>
  <c r="D32" i="3"/>
  <c r="G33" i="3"/>
  <c r="H33" i="3"/>
  <c r="C33" i="3"/>
  <c r="D33" i="3"/>
  <c r="H20" i="3"/>
  <c r="G20" i="3"/>
  <c r="D20" i="3"/>
  <c r="C20" i="3"/>
  <c r="C26" i="2"/>
  <c r="O26" i="2" s="1"/>
  <c r="V26" i="2" s="1"/>
  <c r="D26" i="2"/>
  <c r="P26" i="2" s="1"/>
  <c r="G29" i="2"/>
  <c r="H29" i="2"/>
  <c r="K27" i="2"/>
  <c r="O27" i="2" s="1"/>
  <c r="V27" i="2" s="1"/>
  <c r="L27" i="2"/>
  <c r="P27" i="2" s="1"/>
  <c r="C28" i="2"/>
  <c r="O28" i="2" s="1"/>
  <c r="V28" i="2" s="1"/>
  <c r="P28" i="2"/>
  <c r="G30" i="2"/>
  <c r="H30" i="2"/>
  <c r="K29" i="2"/>
  <c r="C30" i="2"/>
  <c r="G32" i="2"/>
  <c r="O32" i="2" s="1"/>
  <c r="V32" i="2" s="1"/>
  <c r="H32" i="2"/>
  <c r="K30" i="2"/>
  <c r="C31" i="2"/>
  <c r="G33" i="2"/>
  <c r="H33" i="2"/>
  <c r="K31" i="2"/>
  <c r="C33" i="2"/>
  <c r="G34" i="2"/>
  <c r="H34" i="2"/>
  <c r="K33" i="2"/>
  <c r="C34" i="2"/>
  <c r="G35" i="2"/>
  <c r="H35" i="2"/>
  <c r="K34" i="2"/>
  <c r="L34" i="2"/>
  <c r="C35" i="2"/>
  <c r="D35" i="2"/>
  <c r="G36" i="2"/>
  <c r="H36" i="2"/>
  <c r="K35" i="2"/>
  <c r="L35" i="2"/>
  <c r="C36" i="2"/>
  <c r="D36" i="2"/>
  <c r="G37" i="2"/>
  <c r="H37" i="2"/>
  <c r="K36" i="2"/>
  <c r="L36" i="2"/>
  <c r="C37" i="2"/>
  <c r="D37" i="2"/>
  <c r="G38" i="2"/>
  <c r="H38" i="2"/>
  <c r="K37" i="2"/>
  <c r="L37" i="2"/>
  <c r="C38" i="2"/>
  <c r="D38" i="2"/>
  <c r="G39" i="2"/>
  <c r="H39" i="2"/>
  <c r="K38" i="2"/>
  <c r="L38" i="2"/>
  <c r="C39" i="2"/>
  <c r="D39" i="2"/>
  <c r="G40" i="2"/>
  <c r="H40" i="2"/>
  <c r="K39" i="2"/>
  <c r="L39" i="2"/>
  <c r="C40" i="2"/>
  <c r="D40" i="2"/>
  <c r="K40" i="2"/>
  <c r="L40" i="2"/>
  <c r="L25" i="2"/>
  <c r="K25" i="2"/>
  <c r="H25" i="2"/>
  <c r="G25" i="2"/>
  <c r="D25" i="2"/>
  <c r="C25" i="2"/>
  <c r="D27" i="1"/>
  <c r="E27" i="1"/>
  <c r="H27" i="1"/>
  <c r="I27" i="1"/>
  <c r="L27" i="1"/>
  <c r="M27" i="1"/>
  <c r="D28" i="1"/>
  <c r="E28" i="1"/>
  <c r="H28" i="1"/>
  <c r="I28" i="1"/>
  <c r="L28" i="1"/>
  <c r="M28" i="1"/>
  <c r="D29" i="1"/>
  <c r="E29" i="1"/>
  <c r="H29" i="1"/>
  <c r="I29" i="1"/>
  <c r="L29" i="1"/>
  <c r="M29" i="1"/>
  <c r="D30" i="1"/>
  <c r="E30" i="1"/>
  <c r="H30" i="1"/>
  <c r="I30" i="1"/>
  <c r="L30" i="1"/>
  <c r="M30" i="1"/>
  <c r="D31" i="1"/>
  <c r="E31" i="1"/>
  <c r="H31" i="1"/>
  <c r="I31" i="1"/>
  <c r="L31" i="1"/>
  <c r="M31" i="1"/>
  <c r="D32" i="1"/>
  <c r="E32" i="1"/>
  <c r="H32" i="1"/>
  <c r="I32" i="1"/>
  <c r="L32" i="1"/>
  <c r="M32" i="1"/>
  <c r="D33" i="1"/>
  <c r="E33" i="1"/>
  <c r="H33" i="1"/>
  <c r="I33" i="1"/>
  <c r="L33" i="1"/>
  <c r="M33" i="1"/>
  <c r="D35" i="1"/>
  <c r="E35" i="1"/>
  <c r="H35" i="1"/>
  <c r="I35" i="1"/>
  <c r="L34" i="1"/>
  <c r="P34" i="1" s="1"/>
  <c r="W34" i="1" s="1"/>
  <c r="M34" i="1"/>
  <c r="D37" i="1"/>
  <c r="P37" i="1" s="1"/>
  <c r="W37" i="1" s="1"/>
  <c r="E37" i="1"/>
  <c r="Q37" i="1" s="1"/>
  <c r="H38" i="1"/>
  <c r="L36" i="1"/>
  <c r="P36" i="1" s="1"/>
  <c r="W36" i="1" s="1"/>
  <c r="R36" i="1"/>
  <c r="D39" i="1"/>
  <c r="P39" i="1" s="1"/>
  <c r="W39" i="1" s="1"/>
  <c r="E39" i="1"/>
  <c r="R39" i="1" s="1"/>
  <c r="H40" i="1"/>
  <c r="I40" i="1"/>
  <c r="L38" i="1"/>
  <c r="D41" i="1"/>
  <c r="E41" i="1"/>
  <c r="H41" i="1"/>
  <c r="I41" i="1"/>
  <c r="L40" i="1"/>
  <c r="M40" i="1"/>
  <c r="L41" i="1"/>
  <c r="M41" i="1"/>
  <c r="M26" i="1"/>
  <c r="L26" i="1"/>
  <c r="H26" i="1"/>
  <c r="I26" i="1"/>
  <c r="E26" i="1"/>
  <c r="D26" i="1"/>
  <c r="Q36" i="6" l="1"/>
  <c r="P36" i="6"/>
  <c r="O37" i="6"/>
  <c r="V37" i="6" s="1"/>
  <c r="Q28" i="6"/>
  <c r="J34" i="5"/>
  <c r="Q34" i="5" s="1"/>
  <c r="P39" i="2"/>
  <c r="L33" i="3"/>
  <c r="L31" i="3"/>
  <c r="M27" i="3"/>
  <c r="P31" i="6"/>
  <c r="W31" i="6" s="1"/>
  <c r="M32" i="3"/>
  <c r="M30" i="3"/>
  <c r="L28" i="3"/>
  <c r="M24" i="3"/>
  <c r="L22" i="3"/>
  <c r="K32" i="3"/>
  <c r="R32" i="3" s="1"/>
  <c r="K30" i="3"/>
  <c r="R30" i="3" s="1"/>
  <c r="K28" i="3"/>
  <c r="R28" i="3" s="1"/>
  <c r="K26" i="3"/>
  <c r="R26" i="3" s="1"/>
  <c r="K24" i="3"/>
  <c r="R24" i="3" s="1"/>
  <c r="K22" i="3"/>
  <c r="R22" i="3" s="1"/>
  <c r="N37" i="4"/>
  <c r="U37" i="4" s="1"/>
  <c r="N45" i="4"/>
  <c r="U45" i="4" s="1"/>
  <c r="P28" i="6"/>
  <c r="Q37" i="6"/>
  <c r="P35" i="6"/>
  <c r="K26" i="5"/>
  <c r="L26" i="5"/>
  <c r="Q33" i="6"/>
  <c r="W33" i="6" s="1"/>
  <c r="O38" i="6"/>
  <c r="V38" i="6" s="1"/>
  <c r="O41" i="6"/>
  <c r="V41" i="6" s="1"/>
  <c r="P29" i="6"/>
  <c r="W29" i="6" s="1"/>
  <c r="Q40" i="6"/>
  <c r="Q35" i="6"/>
  <c r="Q26" i="6"/>
  <c r="W26" i="6" s="1"/>
  <c r="P30" i="6"/>
  <c r="Q41" i="6"/>
  <c r="O36" i="6"/>
  <c r="V36" i="6" s="1"/>
  <c r="Q34" i="6"/>
  <c r="P37" i="6"/>
  <c r="P34" i="6"/>
  <c r="P41" i="6"/>
  <c r="P38" i="6"/>
  <c r="O35" i="6"/>
  <c r="V35" i="6" s="1"/>
  <c r="J37" i="5"/>
  <c r="Q37" i="5" s="1"/>
  <c r="J35" i="5"/>
  <c r="Q35" i="5" s="1"/>
  <c r="J31" i="5"/>
  <c r="Q31" i="5" s="1"/>
  <c r="J29" i="5"/>
  <c r="Q29" i="5" s="1"/>
  <c r="J27" i="5"/>
  <c r="Q27" i="5" s="1"/>
  <c r="K33" i="5"/>
  <c r="K30" i="5"/>
  <c r="J38" i="5"/>
  <c r="Q38" i="5" s="1"/>
  <c r="J36" i="5"/>
  <c r="Q36" i="5" s="1"/>
  <c r="J32" i="5"/>
  <c r="Q32" i="5" s="1"/>
  <c r="J30" i="5"/>
  <c r="Q30" i="5" s="1"/>
  <c r="J28" i="5"/>
  <c r="Q28" i="5" s="1"/>
  <c r="K35" i="5"/>
  <c r="L33" i="5"/>
  <c r="K31" i="5"/>
  <c r="L29" i="5"/>
  <c r="K38" i="5"/>
  <c r="L32" i="5"/>
  <c r="L30" i="5"/>
  <c r="K28" i="5"/>
  <c r="N34" i="4"/>
  <c r="U34" i="4" s="1"/>
  <c r="N44" i="4"/>
  <c r="U44" i="4" s="1"/>
  <c r="N35" i="4"/>
  <c r="U35" i="4" s="1"/>
  <c r="N40" i="4"/>
  <c r="U40" i="4" s="1"/>
  <c r="N41" i="4"/>
  <c r="U41" i="4" s="1"/>
  <c r="N42" i="4"/>
  <c r="U42" i="4" s="1"/>
  <c r="O44" i="4"/>
  <c r="N43" i="4"/>
  <c r="U43" i="4" s="1"/>
  <c r="O32" i="4"/>
  <c r="N33" i="4"/>
  <c r="U33" i="4" s="1"/>
  <c r="N28" i="4"/>
  <c r="U28" i="4" s="1"/>
  <c r="O35" i="4"/>
  <c r="P31" i="4"/>
  <c r="M33" i="3"/>
  <c r="M31" i="3"/>
  <c r="L27" i="3"/>
  <c r="L25" i="3"/>
  <c r="M23" i="3"/>
  <c r="K33" i="3"/>
  <c r="R33" i="3" s="1"/>
  <c r="K31" i="3"/>
  <c r="R31" i="3" s="1"/>
  <c r="K29" i="3"/>
  <c r="R29" i="3" s="1"/>
  <c r="K27" i="3"/>
  <c r="R27" i="3" s="1"/>
  <c r="K25" i="3"/>
  <c r="R25" i="3" s="1"/>
  <c r="K23" i="3"/>
  <c r="R23" i="3" s="1"/>
  <c r="O40" i="2"/>
  <c r="V40" i="2" s="1"/>
  <c r="O36" i="2"/>
  <c r="V36" i="2" s="1"/>
  <c r="O38" i="2"/>
  <c r="V38" i="2" s="1"/>
  <c r="O30" i="2"/>
  <c r="V30" i="2" s="1"/>
  <c r="Q33" i="2"/>
  <c r="O37" i="2"/>
  <c r="V37" i="2" s="1"/>
  <c r="O33" i="2"/>
  <c r="V33" i="2" s="1"/>
  <c r="P34" i="2"/>
  <c r="P37" i="2"/>
  <c r="Q36" i="1"/>
  <c r="X36" i="1" s="1"/>
  <c r="Q35" i="1"/>
  <c r="R32" i="1"/>
  <c r="Q26" i="2"/>
  <c r="W26" i="2" s="1"/>
  <c r="O39" i="2"/>
  <c r="V39" i="2" s="1"/>
  <c r="O35" i="2"/>
  <c r="V35" i="2" s="1"/>
  <c r="P40" i="2"/>
  <c r="O34" i="2"/>
  <c r="V34" i="2" s="1"/>
  <c r="O31" i="2"/>
  <c r="V31" i="2" s="1"/>
  <c r="Q28" i="2"/>
  <c r="W28" i="2" s="1"/>
  <c r="P40" i="1"/>
  <c r="W40" i="1" s="1"/>
  <c r="Q41" i="1"/>
  <c r="Q38" i="1"/>
  <c r="Q30" i="1"/>
  <c r="P41" i="1"/>
  <c r="W41" i="1" s="1"/>
  <c r="P38" i="1"/>
  <c r="W38" i="1" s="1"/>
  <c r="P35" i="1"/>
  <c r="W35" i="1" s="1"/>
  <c r="P33" i="1"/>
  <c r="W33" i="1" s="1"/>
  <c r="P32" i="1"/>
  <c r="W32" i="1" s="1"/>
  <c r="P30" i="1"/>
  <c r="W30" i="1" s="1"/>
  <c r="P29" i="1"/>
  <c r="W29" i="1" s="1"/>
  <c r="P28" i="1"/>
  <c r="W28" i="1" s="1"/>
  <c r="P27" i="1"/>
  <c r="W27" i="1" s="1"/>
  <c r="R41" i="1"/>
  <c r="R40" i="1"/>
  <c r="Q33" i="1"/>
  <c r="R31" i="1"/>
  <c r="Q27" i="1"/>
  <c r="R37" i="1"/>
  <c r="X37" i="1" s="1"/>
  <c r="R30" i="1"/>
  <c r="Q31" i="1"/>
  <c r="Q29" i="1"/>
  <c r="R27" i="1"/>
  <c r="Q34" i="1"/>
  <c r="R34" i="1"/>
  <c r="Q32" i="1"/>
  <c r="Q28" i="1"/>
  <c r="Q39" i="1"/>
  <c r="X39" i="1" s="1"/>
  <c r="Q39" i="2"/>
  <c r="Q37" i="2"/>
  <c r="Q35" i="2"/>
  <c r="P35" i="2"/>
  <c r="P33" i="2"/>
  <c r="P30" i="2"/>
  <c r="Q30" i="2"/>
  <c r="M29" i="3"/>
  <c r="L29" i="3"/>
  <c r="L26" i="3"/>
  <c r="M26" i="3"/>
  <c r="L24" i="3"/>
  <c r="M22" i="3"/>
  <c r="O38" i="4"/>
  <c r="V38" i="4" s="1"/>
  <c r="P35" i="4"/>
  <c r="O34" i="4"/>
  <c r="P32" i="4"/>
  <c r="P30" i="4"/>
  <c r="O28" i="4"/>
  <c r="P28" i="4"/>
  <c r="P41" i="4"/>
  <c r="O41" i="4"/>
  <c r="O45" i="4"/>
  <c r="P45" i="4"/>
  <c r="P44" i="4"/>
  <c r="P34" i="4"/>
  <c r="L37" i="5"/>
  <c r="K37" i="5"/>
  <c r="K36" i="5"/>
  <c r="L36" i="5"/>
  <c r="K34" i="5"/>
  <c r="L34" i="5"/>
  <c r="K27" i="5"/>
  <c r="L27" i="5"/>
  <c r="L38" i="5"/>
  <c r="L35" i="5"/>
  <c r="K32" i="5"/>
  <c r="K29" i="5"/>
  <c r="R29" i="1"/>
  <c r="Q40" i="1"/>
  <c r="R38" i="1"/>
  <c r="R35" i="1"/>
  <c r="R33" i="1"/>
  <c r="R28" i="1"/>
  <c r="P38" i="2"/>
  <c r="Q36" i="2"/>
  <c r="Q34" i="2"/>
  <c r="P31" i="2"/>
  <c r="P32" i="2"/>
  <c r="Q32" i="2"/>
  <c r="Q29" i="2"/>
  <c r="Q40" i="2"/>
  <c r="Q31" i="2"/>
  <c r="P29" i="2"/>
  <c r="Q27" i="2"/>
  <c r="W27" i="2" s="1"/>
  <c r="M21" i="3"/>
  <c r="S21" i="3" s="1"/>
  <c r="M25" i="3"/>
  <c r="L23" i="3"/>
  <c r="N32" i="4"/>
  <c r="U32" i="4" s="1"/>
  <c r="N30" i="4"/>
  <c r="U30" i="4" s="1"/>
  <c r="P43" i="4"/>
  <c r="V43" i="4" s="1"/>
  <c r="P36" i="4"/>
  <c r="V36" i="4" s="1"/>
  <c r="O30" i="4"/>
  <c r="L31" i="5"/>
  <c r="L28" i="5"/>
  <c r="P39" i="6"/>
  <c r="Q39" i="6"/>
  <c r="P32" i="6"/>
  <c r="Q32" i="6"/>
  <c r="P40" i="6"/>
  <c r="P31" i="1"/>
  <c r="W31" i="1" s="1"/>
  <c r="Q38" i="2"/>
  <c r="P36" i="2"/>
  <c r="L32" i="3"/>
  <c r="L30" i="3"/>
  <c r="M28" i="3"/>
  <c r="P33" i="4"/>
  <c r="O33" i="4"/>
  <c r="O31" i="4"/>
  <c r="O29" i="4"/>
  <c r="P29" i="4"/>
  <c r="O42" i="4"/>
  <c r="O40" i="4"/>
  <c r="P40" i="4"/>
  <c r="P37" i="4"/>
  <c r="V37" i="4" s="1"/>
  <c r="P42" i="4"/>
  <c r="O39" i="4"/>
  <c r="V39" i="4" s="1"/>
  <c r="Q38" i="6"/>
  <c r="Q30" i="6"/>
  <c r="O29" i="2"/>
  <c r="V29" i="2" s="1"/>
  <c r="J33" i="5"/>
  <c r="Q33" i="5" s="1"/>
  <c r="O40" i="6"/>
  <c r="V40" i="6" s="1"/>
  <c r="O39" i="6"/>
  <c r="V39" i="6" s="1"/>
  <c r="N31" i="4"/>
  <c r="U31" i="4" s="1"/>
  <c r="N29" i="4"/>
  <c r="U29" i="4" s="1"/>
  <c r="X41" i="1" l="1"/>
  <c r="S22" i="3"/>
  <c r="W28" i="6"/>
  <c r="S26" i="3"/>
  <c r="R33" i="5"/>
  <c r="S28" i="3"/>
  <c r="S30" i="3"/>
  <c r="S31" i="3"/>
  <c r="W39" i="6"/>
  <c r="S33" i="3"/>
  <c r="S24" i="3"/>
  <c r="W39" i="2"/>
  <c r="V32" i="4"/>
  <c r="S32" i="3"/>
  <c r="W32" i="6"/>
  <c r="R32" i="5"/>
  <c r="W37" i="6"/>
  <c r="W30" i="6"/>
  <c r="W41" i="6"/>
  <c r="S27" i="3"/>
  <c r="S23" i="3"/>
  <c r="W35" i="6"/>
  <c r="W40" i="6"/>
  <c r="R29" i="5"/>
  <c r="R30" i="5"/>
  <c r="W36" i="6"/>
  <c r="X30" i="1"/>
  <c r="R26" i="5"/>
  <c r="W38" i="6"/>
  <c r="W34" i="6"/>
  <c r="R38" i="5"/>
  <c r="R36" i="5"/>
  <c r="R35" i="5"/>
  <c r="R28" i="5"/>
  <c r="R31" i="5"/>
  <c r="V42" i="4"/>
  <c r="V40" i="4"/>
  <c r="V29" i="4"/>
  <c r="V44" i="4"/>
  <c r="V31" i="4"/>
  <c r="V34" i="4"/>
  <c r="V28" i="4"/>
  <c r="V35" i="4"/>
  <c r="S25" i="3"/>
  <c r="W38" i="2"/>
  <c r="W33" i="2"/>
  <c r="W34" i="2"/>
  <c r="W29" i="2"/>
  <c r="W37" i="2"/>
  <c r="X35" i="1"/>
  <c r="X32" i="1"/>
  <c r="X33" i="1"/>
  <c r="R27" i="5"/>
  <c r="R34" i="5"/>
  <c r="R37" i="5"/>
  <c r="V33" i="4"/>
  <c r="V41" i="4"/>
  <c r="W40" i="2"/>
  <c r="W32" i="2"/>
  <c r="X40" i="1"/>
  <c r="X31" i="1"/>
  <c r="X38" i="1"/>
  <c r="X29" i="1"/>
  <c r="X27" i="1"/>
  <c r="W31" i="2"/>
  <c r="W36" i="2"/>
  <c r="X28" i="1"/>
  <c r="S29" i="3"/>
  <c r="W30" i="2"/>
  <c r="V45" i="4"/>
  <c r="V30" i="4"/>
  <c r="W35" i="2"/>
  <c r="X34" i="1"/>
  <c r="O16" i="6"/>
  <c r="O17" i="6"/>
  <c r="O18" i="6"/>
  <c r="O19" i="6"/>
  <c r="O20" i="6"/>
  <c r="O21" i="6"/>
  <c r="O22" i="6"/>
  <c r="AA7" i="6"/>
  <c r="AN7" i="6" s="1"/>
  <c r="AA16" i="6"/>
  <c r="AA18" i="6"/>
  <c r="AA19" i="6"/>
  <c r="AA20" i="6"/>
  <c r="AA21" i="6"/>
  <c r="AA22" i="6"/>
  <c r="C17" i="6"/>
  <c r="C18" i="6"/>
  <c r="O5" i="5"/>
  <c r="O6" i="5"/>
  <c r="O7" i="5"/>
  <c r="O8" i="5"/>
  <c r="O9" i="5"/>
  <c r="O10" i="5"/>
  <c r="O11" i="5"/>
  <c r="O12" i="5"/>
  <c r="O13" i="5"/>
  <c r="O14" i="5"/>
  <c r="O15" i="5"/>
  <c r="O16" i="5"/>
  <c r="O4" i="5"/>
  <c r="AN4" i="5" s="1"/>
  <c r="C5" i="5"/>
  <c r="C6" i="5"/>
  <c r="C7" i="5"/>
  <c r="C8" i="5"/>
  <c r="C9" i="5"/>
  <c r="C10" i="5"/>
  <c r="C11" i="5"/>
  <c r="C12" i="5"/>
  <c r="C13" i="5"/>
  <c r="C14" i="5"/>
  <c r="C15" i="5"/>
  <c r="C16" i="5"/>
  <c r="O5" i="4"/>
  <c r="O6" i="4"/>
  <c r="O7" i="4"/>
  <c r="O8" i="4"/>
  <c r="O9" i="4"/>
  <c r="O10" i="4"/>
  <c r="O11" i="4"/>
  <c r="O20" i="4"/>
  <c r="O21" i="4"/>
  <c r="O4" i="4"/>
  <c r="AA5" i="4"/>
  <c r="AA6" i="4"/>
  <c r="AA7" i="4"/>
  <c r="AA8" i="4"/>
  <c r="AA9" i="4"/>
  <c r="AA10" i="4"/>
  <c r="AA11" i="4"/>
  <c r="AA17" i="4"/>
  <c r="AA18" i="4"/>
  <c r="AA19" i="4"/>
  <c r="AN19" i="4" s="1"/>
  <c r="AA20" i="4"/>
  <c r="AA21" i="4"/>
  <c r="AA4" i="4"/>
  <c r="C5" i="4"/>
  <c r="C6" i="4"/>
  <c r="C7" i="4"/>
  <c r="C8" i="4"/>
  <c r="C9" i="4"/>
  <c r="C10" i="4"/>
  <c r="C17" i="4"/>
  <c r="C18" i="4"/>
  <c r="C4" i="4"/>
  <c r="O6" i="3"/>
  <c r="O7" i="3"/>
  <c r="O8" i="3"/>
  <c r="O9" i="3"/>
  <c r="O10" i="3"/>
  <c r="O11" i="3"/>
  <c r="O12" i="3"/>
  <c r="O13" i="3"/>
  <c r="O14" i="3"/>
  <c r="O15" i="3"/>
  <c r="O16" i="3"/>
  <c r="O5" i="3"/>
  <c r="C5" i="3"/>
  <c r="C6" i="3"/>
  <c r="C7" i="3"/>
  <c r="C8" i="3"/>
  <c r="C9" i="3"/>
  <c r="C10" i="3"/>
  <c r="C11" i="3"/>
  <c r="C12" i="3"/>
  <c r="AN12" i="3" s="1"/>
  <c r="C13" i="3"/>
  <c r="C14" i="3"/>
  <c r="C15" i="3"/>
  <c r="C16" i="3"/>
  <c r="C4" i="3"/>
  <c r="AN4" i="3" s="1"/>
  <c r="AA12" i="2"/>
  <c r="AA13" i="2"/>
  <c r="AA14" i="2"/>
  <c r="AA15" i="2"/>
  <c r="AA16" i="2"/>
  <c r="AA17" i="2"/>
  <c r="AA18" i="2"/>
  <c r="AA5" i="2"/>
  <c r="AN5" i="2" s="1"/>
  <c r="O8" i="2"/>
  <c r="AN8" i="2" s="1"/>
  <c r="O11" i="2"/>
  <c r="O12" i="2"/>
  <c r="O13" i="2"/>
  <c r="O14" i="2"/>
  <c r="O15" i="2"/>
  <c r="O16" i="2"/>
  <c r="O17" i="2"/>
  <c r="O18" i="2"/>
  <c r="O7" i="2"/>
  <c r="AN7" i="2" s="1"/>
  <c r="C11" i="2"/>
  <c r="C12" i="2"/>
  <c r="C13" i="2"/>
  <c r="C14" i="2"/>
  <c r="C15" i="2"/>
  <c r="C16" i="2"/>
  <c r="C17" i="2"/>
  <c r="C18" i="2"/>
  <c r="C4" i="2"/>
  <c r="AN4" i="2" s="1"/>
  <c r="AA5" i="1"/>
  <c r="AA6" i="1"/>
  <c r="AA7" i="1"/>
  <c r="AA8" i="1"/>
  <c r="AA9" i="1"/>
  <c r="AA10" i="1"/>
  <c r="AA11" i="1"/>
  <c r="AN11" i="1" s="1"/>
  <c r="AA17" i="1"/>
  <c r="AA18" i="1"/>
  <c r="O5" i="1"/>
  <c r="O6" i="1"/>
  <c r="O7" i="1"/>
  <c r="O8" i="1"/>
  <c r="O9" i="1"/>
  <c r="O10" i="1"/>
  <c r="O12" i="1"/>
  <c r="O15" i="1"/>
  <c r="AN15" i="1" s="1"/>
  <c r="O17" i="1"/>
  <c r="O18" i="1"/>
  <c r="AA4" i="1"/>
  <c r="O4" i="1"/>
  <c r="C5" i="1"/>
  <c r="AN5" i="1" s="1"/>
  <c r="C6" i="1"/>
  <c r="C7" i="1"/>
  <c r="C8" i="1"/>
  <c r="C9" i="1"/>
  <c r="C10" i="1"/>
  <c r="C12" i="1"/>
  <c r="C14" i="1"/>
  <c r="AN14" i="1" s="1"/>
  <c r="C18" i="1"/>
  <c r="C4" i="1"/>
  <c r="AN7" i="1" l="1"/>
  <c r="AN6" i="1"/>
  <c r="AN11" i="3"/>
  <c r="AN11" i="5"/>
  <c r="AN18" i="1"/>
  <c r="AN17" i="2"/>
  <c r="AN16" i="2"/>
  <c r="AN21" i="4"/>
  <c r="AN4" i="1"/>
  <c r="AN18" i="2"/>
  <c r="AN19" i="6"/>
  <c r="AN13" i="3"/>
  <c r="AN10" i="4"/>
  <c r="AN10" i="1"/>
  <c r="AN12" i="1"/>
  <c r="AN9" i="1"/>
  <c r="AN17" i="1"/>
  <c r="AN8" i="1"/>
  <c r="AN12" i="2"/>
  <c r="AN5" i="3"/>
  <c r="AN13" i="5"/>
  <c r="AN5" i="5"/>
  <c r="AN21" i="6"/>
  <c r="AN11" i="2"/>
  <c r="AN12" i="5"/>
  <c r="AN20" i="6"/>
  <c r="AN17" i="6"/>
  <c r="AN9" i="3"/>
  <c r="AN6" i="4"/>
  <c r="AN9" i="5"/>
  <c r="AN9" i="4"/>
  <c r="AN7" i="4"/>
  <c r="AN16" i="3"/>
  <c r="AN8" i="3"/>
  <c r="AN4" i="4"/>
  <c r="AN5" i="4"/>
  <c r="AN20" i="4"/>
  <c r="AN16" i="5"/>
  <c r="AN8" i="5"/>
  <c r="AN16" i="6"/>
  <c r="AN8" i="4"/>
  <c r="AN10" i="5"/>
  <c r="AN14" i="2"/>
  <c r="AN15" i="3"/>
  <c r="AN7" i="3"/>
  <c r="AN18" i="4"/>
  <c r="AN11" i="4"/>
  <c r="AN18" i="6"/>
  <c r="AN15" i="2"/>
  <c r="AN13" i="2"/>
  <c r="AN17" i="4"/>
  <c r="AN22" i="6"/>
  <c r="AN15" i="5"/>
  <c r="AN7" i="5"/>
  <c r="AN14" i="5"/>
  <c r="AN6" i="5"/>
  <c r="AN10" i="3"/>
  <c r="AN14" i="3"/>
  <c r="AN6" i="3"/>
  <c r="E6" i="5"/>
  <c r="E7" i="5"/>
  <c r="E8" i="5"/>
  <c r="E9" i="5"/>
  <c r="E10" i="5"/>
  <c r="E11" i="5"/>
  <c r="E12" i="5"/>
  <c r="E13" i="5"/>
  <c r="E14" i="5"/>
  <c r="E15" i="5"/>
  <c r="E16" i="5"/>
  <c r="G5" i="5"/>
  <c r="G6" i="5"/>
  <c r="G7" i="5"/>
  <c r="G8" i="5"/>
  <c r="G9" i="5"/>
  <c r="G10" i="5"/>
  <c r="G11" i="5"/>
  <c r="G12" i="5"/>
  <c r="G13" i="5"/>
  <c r="G14" i="5"/>
  <c r="G15" i="5"/>
  <c r="G16" i="5"/>
  <c r="S5" i="5"/>
  <c r="S6" i="5"/>
  <c r="S7" i="5"/>
  <c r="S8" i="5"/>
  <c r="S9" i="5"/>
  <c r="S10" i="5"/>
  <c r="S11" i="5"/>
  <c r="S12" i="5"/>
  <c r="S13" i="5"/>
  <c r="S14" i="5"/>
  <c r="S15" i="5"/>
  <c r="S16" i="5"/>
  <c r="Q5" i="5"/>
  <c r="Q6" i="5"/>
  <c r="U6" i="5" s="1"/>
  <c r="Q7" i="5"/>
  <c r="U7" i="5" s="1"/>
  <c r="Q8" i="5"/>
  <c r="U8" i="5" s="1"/>
  <c r="Q9" i="5"/>
  <c r="U9" i="5" s="1"/>
  <c r="Q10" i="5"/>
  <c r="U10" i="5" s="1"/>
  <c r="Q11" i="5"/>
  <c r="U11" i="5" s="1"/>
  <c r="Q12" i="5"/>
  <c r="U12" i="5" s="1"/>
  <c r="Q13" i="5"/>
  <c r="U13" i="5" s="1"/>
  <c r="Q14" i="5"/>
  <c r="U14" i="5" s="1"/>
  <c r="Q15" i="5"/>
  <c r="U15" i="5" s="1"/>
  <c r="Q16" i="5"/>
  <c r="U16" i="5" s="1"/>
  <c r="AT10" i="5" l="1"/>
  <c r="AS10" i="5"/>
  <c r="I6" i="5"/>
  <c r="AW6" i="5" s="1"/>
  <c r="AP6" i="5"/>
  <c r="AO6" i="5"/>
  <c r="AS9" i="5"/>
  <c r="AT9" i="5"/>
  <c r="I13" i="5"/>
  <c r="AW13" i="5" s="1"/>
  <c r="AO13" i="5"/>
  <c r="AP13" i="5"/>
  <c r="AT16" i="5"/>
  <c r="AS16" i="5"/>
  <c r="AS8" i="5"/>
  <c r="AT8" i="5"/>
  <c r="I12" i="5"/>
  <c r="AW12" i="5" s="1"/>
  <c r="AP12" i="5"/>
  <c r="AX12" i="5" s="1"/>
  <c r="AO12" i="5"/>
  <c r="I14" i="5"/>
  <c r="AW14" i="5" s="1"/>
  <c r="AP14" i="5"/>
  <c r="AO14" i="5"/>
  <c r="AS7" i="5"/>
  <c r="AT7" i="5"/>
  <c r="AT15" i="5"/>
  <c r="AS15" i="5"/>
  <c r="AT14" i="5"/>
  <c r="AS14" i="5"/>
  <c r="I10" i="5"/>
  <c r="AW10" i="5" s="1"/>
  <c r="AP10" i="5"/>
  <c r="AO10" i="5"/>
  <c r="U5" i="5"/>
  <c r="AW5" i="5" s="1"/>
  <c r="AO5" i="5"/>
  <c r="AP5" i="5"/>
  <c r="AT13" i="5"/>
  <c r="AS13" i="5"/>
  <c r="K5" i="5"/>
  <c r="AT5" i="5"/>
  <c r="AS5" i="5"/>
  <c r="AT12" i="5"/>
  <c r="AS12" i="5"/>
  <c r="I16" i="5"/>
  <c r="AW16" i="5" s="1"/>
  <c r="AP16" i="5"/>
  <c r="AX16" i="5" s="1"/>
  <c r="AO16" i="5"/>
  <c r="I8" i="5"/>
  <c r="AW8" i="5" s="1"/>
  <c r="AO8" i="5"/>
  <c r="AP8" i="5"/>
  <c r="AX8" i="5" s="1"/>
  <c r="I11" i="5"/>
  <c r="AW11" i="5" s="1"/>
  <c r="AP11" i="5"/>
  <c r="AO11" i="5"/>
  <c r="AT6" i="5"/>
  <c r="AS6" i="5"/>
  <c r="I9" i="5"/>
  <c r="AW9" i="5" s="1"/>
  <c r="AP9" i="5"/>
  <c r="AO9" i="5"/>
  <c r="AS11" i="5"/>
  <c r="AT11" i="5"/>
  <c r="I15" i="5"/>
  <c r="AW15" i="5" s="1"/>
  <c r="AP15" i="5"/>
  <c r="AX15" i="5" s="1"/>
  <c r="AO15" i="5"/>
  <c r="I7" i="5"/>
  <c r="AW7" i="5" s="1"/>
  <c r="AP7" i="5"/>
  <c r="AO7" i="5"/>
  <c r="J12" i="5"/>
  <c r="V16" i="5"/>
  <c r="H38" i="5"/>
  <c r="V8" i="5"/>
  <c r="H30" i="5"/>
  <c r="J11" i="5"/>
  <c r="D33" i="5"/>
  <c r="V7" i="5"/>
  <c r="H29" i="5"/>
  <c r="D32" i="5"/>
  <c r="V5" i="5"/>
  <c r="H27" i="5"/>
  <c r="D30" i="5"/>
  <c r="V9" i="5"/>
  <c r="H31" i="5"/>
  <c r="V6" i="5"/>
  <c r="H28" i="5"/>
  <c r="V13" i="5"/>
  <c r="H35" i="5"/>
  <c r="J15" i="5"/>
  <c r="D29" i="5"/>
  <c r="V10" i="5"/>
  <c r="H32" i="5"/>
  <c r="V15" i="5"/>
  <c r="H37" i="5"/>
  <c r="V14" i="5"/>
  <c r="H36" i="5"/>
  <c r="D31" i="5"/>
  <c r="N31" i="5" s="1"/>
  <c r="V12" i="5"/>
  <c r="H34" i="5"/>
  <c r="V11" i="5"/>
  <c r="H33" i="5"/>
  <c r="J14" i="5"/>
  <c r="D36" i="5"/>
  <c r="D28" i="5"/>
  <c r="D27" i="5"/>
  <c r="W10" i="5"/>
  <c r="K13" i="5"/>
  <c r="BA13" i="5" s="1"/>
  <c r="K7" i="5"/>
  <c r="BA7" i="5" s="1"/>
  <c r="K10" i="5"/>
  <c r="BA10" i="5" s="1"/>
  <c r="W7" i="5"/>
  <c r="W13" i="5"/>
  <c r="K15" i="5"/>
  <c r="K12" i="5"/>
  <c r="BA12" i="5" s="1"/>
  <c r="K6" i="5"/>
  <c r="BA6" i="5" s="1"/>
  <c r="W14" i="5"/>
  <c r="K9" i="5"/>
  <c r="BA9" i="5" s="1"/>
  <c r="W16" i="5"/>
  <c r="W9" i="5"/>
  <c r="W6" i="5"/>
  <c r="K16" i="5"/>
  <c r="W12" i="5"/>
  <c r="K14" i="5"/>
  <c r="BA14" i="5" s="1"/>
  <c r="K11" i="5"/>
  <c r="BA11" i="5" s="1"/>
  <c r="W15" i="5"/>
  <c r="W5" i="5"/>
  <c r="K8" i="5"/>
  <c r="W11" i="5"/>
  <c r="W8" i="5"/>
  <c r="S4" i="5"/>
  <c r="Q5" i="4"/>
  <c r="Q6" i="4"/>
  <c r="Q7" i="4"/>
  <c r="Q8" i="4"/>
  <c r="Q9" i="4"/>
  <c r="Q10" i="4"/>
  <c r="Q11" i="4"/>
  <c r="Q19" i="4"/>
  <c r="Q20" i="4"/>
  <c r="Q21" i="4"/>
  <c r="S5" i="4"/>
  <c r="S6" i="4"/>
  <c r="S7" i="4"/>
  <c r="S8" i="4"/>
  <c r="S9" i="4"/>
  <c r="S10" i="4"/>
  <c r="S11" i="4"/>
  <c r="S18" i="4"/>
  <c r="S19" i="4"/>
  <c r="S20" i="4"/>
  <c r="S21" i="4"/>
  <c r="AC5" i="4"/>
  <c r="AC6" i="4"/>
  <c r="AC7" i="4"/>
  <c r="AC8" i="4"/>
  <c r="AC9" i="4"/>
  <c r="AC10" i="4"/>
  <c r="AC11" i="4"/>
  <c r="AC18" i="4"/>
  <c r="AC19" i="4"/>
  <c r="AC20" i="4"/>
  <c r="AC21" i="4"/>
  <c r="AE5" i="4"/>
  <c r="AE6" i="4"/>
  <c r="AE7" i="4"/>
  <c r="AE8" i="4"/>
  <c r="AE9" i="4"/>
  <c r="AE10" i="4"/>
  <c r="AE11" i="4"/>
  <c r="AE17" i="4"/>
  <c r="AI17" i="4" s="1"/>
  <c r="AE18" i="4"/>
  <c r="AE19" i="4"/>
  <c r="AE20" i="4"/>
  <c r="AE21" i="4"/>
  <c r="AE4" i="4"/>
  <c r="AC4" i="4"/>
  <c r="S4" i="4"/>
  <c r="Q4" i="4"/>
  <c r="AX5" i="5" l="1"/>
  <c r="D38" i="5"/>
  <c r="N38" i="5" s="1"/>
  <c r="D35" i="5"/>
  <c r="AX11" i="5"/>
  <c r="J16" i="5"/>
  <c r="J8" i="5"/>
  <c r="J13" i="5"/>
  <c r="W4" i="5"/>
  <c r="BA4" i="5" s="1"/>
  <c r="AS4" i="5"/>
  <c r="AT4" i="5"/>
  <c r="AX9" i="5"/>
  <c r="AX10" i="5"/>
  <c r="AX6" i="5"/>
  <c r="BA15" i="5"/>
  <c r="L5" i="5"/>
  <c r="BA5" i="5"/>
  <c r="AX14" i="5"/>
  <c r="J6" i="5"/>
  <c r="J9" i="5"/>
  <c r="J7" i="5"/>
  <c r="J10" i="5"/>
  <c r="AX13" i="5"/>
  <c r="AX7" i="5"/>
  <c r="BA16" i="5"/>
  <c r="BA8" i="5"/>
  <c r="D37" i="5"/>
  <c r="M37" i="5" s="1"/>
  <c r="D34" i="5"/>
  <c r="M34" i="5"/>
  <c r="N32" i="5"/>
  <c r="M30" i="5"/>
  <c r="N28" i="5"/>
  <c r="M29" i="5"/>
  <c r="W4" i="4"/>
  <c r="X4" i="4" s="1"/>
  <c r="N36" i="5"/>
  <c r="M35" i="5"/>
  <c r="N33" i="5"/>
  <c r="AI4" i="4"/>
  <c r="AJ4" i="4" s="1"/>
  <c r="AJ17" i="4"/>
  <c r="M41" i="4"/>
  <c r="L15" i="5"/>
  <c r="E37" i="5"/>
  <c r="X9" i="5"/>
  <c r="I31" i="5"/>
  <c r="X13" i="5"/>
  <c r="I35" i="5"/>
  <c r="X5" i="5"/>
  <c r="I27" i="5"/>
  <c r="X16" i="5"/>
  <c r="I38" i="5"/>
  <c r="M31" i="5"/>
  <c r="S31" i="5" s="1"/>
  <c r="L8" i="5"/>
  <c r="E30" i="5"/>
  <c r="X15" i="5"/>
  <c r="I37" i="5"/>
  <c r="X7" i="5"/>
  <c r="I29" i="5"/>
  <c r="M32" i="5"/>
  <c r="S32" i="5" s="1"/>
  <c r="N30" i="5"/>
  <c r="L14" i="5"/>
  <c r="E36" i="5"/>
  <c r="X8" i="5"/>
  <c r="I30" i="5"/>
  <c r="X12" i="5"/>
  <c r="I34" i="5"/>
  <c r="L6" i="5"/>
  <c r="E28" i="5"/>
  <c r="L7" i="5"/>
  <c r="E29" i="5"/>
  <c r="M33" i="5"/>
  <c r="M36" i="5"/>
  <c r="N29" i="5"/>
  <c r="M28" i="5"/>
  <c r="N35" i="5"/>
  <c r="X6" i="5"/>
  <c r="I28" i="5"/>
  <c r="X10" i="5"/>
  <c r="I32" i="5"/>
  <c r="L9" i="5"/>
  <c r="E31" i="5"/>
  <c r="L11" i="5"/>
  <c r="E33" i="5"/>
  <c r="L10" i="5"/>
  <c r="E32" i="5"/>
  <c r="N34" i="5"/>
  <c r="S34" i="5" s="1"/>
  <c r="X14" i="5"/>
  <c r="I36" i="5"/>
  <c r="X11" i="5"/>
  <c r="I33" i="5"/>
  <c r="L16" i="5"/>
  <c r="E38" i="5"/>
  <c r="L12" i="5"/>
  <c r="E34" i="5"/>
  <c r="L13" i="5"/>
  <c r="E35" i="5"/>
  <c r="M27" i="5"/>
  <c r="N27" i="5"/>
  <c r="E27" i="5"/>
  <c r="I26" i="5"/>
  <c r="W6" i="4"/>
  <c r="AI8" i="4"/>
  <c r="AI19" i="4"/>
  <c r="W19" i="4"/>
  <c r="I43" i="4" s="1"/>
  <c r="W8" i="4"/>
  <c r="AI18" i="4"/>
  <c r="M42" i="4" s="1"/>
  <c r="AI7" i="4"/>
  <c r="W18" i="4"/>
  <c r="I42" i="4" s="1"/>
  <c r="W7" i="4"/>
  <c r="AI5" i="4"/>
  <c r="W5" i="4"/>
  <c r="AI11" i="4"/>
  <c r="AJ11" i="4" s="1"/>
  <c r="W11" i="4"/>
  <c r="AI6" i="4"/>
  <c r="AI21" i="4"/>
  <c r="AI10" i="4"/>
  <c r="W21" i="4"/>
  <c r="W10" i="4"/>
  <c r="AI20" i="4"/>
  <c r="AI9" i="4"/>
  <c r="W20" i="4"/>
  <c r="W9" i="4"/>
  <c r="U4" i="5"/>
  <c r="AW4" i="5" s="1"/>
  <c r="AG19" i="4"/>
  <c r="U18" i="4"/>
  <c r="H42" i="4" s="1"/>
  <c r="U5" i="4"/>
  <c r="U4" i="4"/>
  <c r="AG7" i="4"/>
  <c r="U7" i="4"/>
  <c r="AG5" i="4"/>
  <c r="AG11" i="4"/>
  <c r="U11" i="4"/>
  <c r="AG8" i="4"/>
  <c r="U8" i="4"/>
  <c r="AG6" i="4"/>
  <c r="U6" i="4"/>
  <c r="AG21" i="4"/>
  <c r="AG10" i="4"/>
  <c r="U21" i="4"/>
  <c r="U10" i="4"/>
  <c r="U19" i="4"/>
  <c r="H43" i="4" s="1"/>
  <c r="AG18" i="4"/>
  <c r="L42" i="4" s="1"/>
  <c r="AG4" i="4"/>
  <c r="AG20" i="4"/>
  <c r="AG9" i="4"/>
  <c r="U20" i="4"/>
  <c r="U9" i="4"/>
  <c r="E5" i="4"/>
  <c r="E6" i="4"/>
  <c r="E7" i="4"/>
  <c r="E8" i="4"/>
  <c r="E9" i="4"/>
  <c r="E10" i="4"/>
  <c r="E17" i="4"/>
  <c r="E18" i="4"/>
  <c r="G5" i="4"/>
  <c r="G6" i="4"/>
  <c r="G7" i="4"/>
  <c r="G8" i="4"/>
  <c r="G9" i="4"/>
  <c r="G10" i="4"/>
  <c r="G16" i="4"/>
  <c r="K16" i="4" s="1"/>
  <c r="L16" i="4" s="1"/>
  <c r="G17" i="4"/>
  <c r="G18" i="4"/>
  <c r="G4" i="4"/>
  <c r="E4" i="4"/>
  <c r="X4" i="5" l="1"/>
  <c r="S30" i="5"/>
  <c r="M38" i="5"/>
  <c r="S38" i="5" s="1"/>
  <c r="N37" i="5"/>
  <c r="S37" i="5" s="1"/>
  <c r="S28" i="5"/>
  <c r="O38" i="5"/>
  <c r="S29" i="5"/>
  <c r="M28" i="4"/>
  <c r="S35" i="5"/>
  <c r="O32" i="5"/>
  <c r="I28" i="4"/>
  <c r="S33" i="5"/>
  <c r="S36" i="5"/>
  <c r="O30" i="5"/>
  <c r="P28" i="5"/>
  <c r="O36" i="5"/>
  <c r="O34" i="5"/>
  <c r="O29" i="5"/>
  <c r="P29" i="5"/>
  <c r="P33" i="5"/>
  <c r="O33" i="5"/>
  <c r="P36" i="5"/>
  <c r="O35" i="5"/>
  <c r="P35" i="5"/>
  <c r="P31" i="5"/>
  <c r="O31" i="5"/>
  <c r="P34" i="5"/>
  <c r="T34" i="5" s="1"/>
  <c r="P30" i="5"/>
  <c r="P37" i="5"/>
  <c r="O37" i="5"/>
  <c r="P38" i="5"/>
  <c r="P32" i="5"/>
  <c r="O28" i="5"/>
  <c r="O27" i="5"/>
  <c r="P27" i="5"/>
  <c r="S27" i="5"/>
  <c r="V4" i="5"/>
  <c r="H26" i="5"/>
  <c r="O26" i="5"/>
  <c r="P26" i="5"/>
  <c r="V4" i="4"/>
  <c r="H28" i="4"/>
  <c r="AH4" i="4"/>
  <c r="L28" i="4"/>
  <c r="X9" i="4"/>
  <c r="I33" i="4"/>
  <c r="AH11" i="4"/>
  <c r="L35" i="4"/>
  <c r="X20" i="4"/>
  <c r="I44" i="4"/>
  <c r="AJ7" i="4"/>
  <c r="M31" i="4"/>
  <c r="AJ9" i="4"/>
  <c r="M33" i="4"/>
  <c r="V5" i="4"/>
  <c r="H29" i="4"/>
  <c r="AJ20" i="4"/>
  <c r="M44" i="4"/>
  <c r="M35" i="4"/>
  <c r="X5" i="4"/>
  <c r="I29" i="4"/>
  <c r="V9" i="4"/>
  <c r="H33" i="4"/>
  <c r="AH6" i="4"/>
  <c r="L30" i="4"/>
  <c r="V18" i="4"/>
  <c r="X10" i="4"/>
  <c r="I34" i="4"/>
  <c r="X15" i="4"/>
  <c r="X19" i="4"/>
  <c r="V20" i="4"/>
  <c r="H44" i="4"/>
  <c r="AH18" i="4"/>
  <c r="V8" i="4"/>
  <c r="H32" i="4"/>
  <c r="AH19" i="4"/>
  <c r="L43" i="4"/>
  <c r="X21" i="4"/>
  <c r="I45" i="4"/>
  <c r="AJ5" i="4"/>
  <c r="M29" i="4"/>
  <c r="AJ19" i="4"/>
  <c r="M43" i="4"/>
  <c r="AH9" i="4"/>
  <c r="L33" i="4"/>
  <c r="V19" i="4"/>
  <c r="AH8" i="4"/>
  <c r="L32" i="4"/>
  <c r="AJ10" i="4"/>
  <c r="M34" i="4"/>
  <c r="X17" i="4"/>
  <c r="AJ8" i="4"/>
  <c r="M32" i="4"/>
  <c r="V21" i="4"/>
  <c r="H45" i="4"/>
  <c r="V7" i="4"/>
  <c r="H31" i="4"/>
  <c r="AJ6" i="4"/>
  <c r="M30" i="4"/>
  <c r="X18" i="4"/>
  <c r="AH10" i="4"/>
  <c r="L34" i="4"/>
  <c r="AH7" i="4"/>
  <c r="L31" i="4"/>
  <c r="X11" i="4"/>
  <c r="I35" i="4"/>
  <c r="AH21" i="4"/>
  <c r="L45" i="4"/>
  <c r="AJ18" i="4"/>
  <c r="V6" i="4"/>
  <c r="H30" i="4"/>
  <c r="X8" i="4"/>
  <c r="I32" i="4"/>
  <c r="AH20" i="4"/>
  <c r="L44" i="4"/>
  <c r="V10" i="4"/>
  <c r="H34" i="4"/>
  <c r="V11" i="4"/>
  <c r="H35" i="4"/>
  <c r="AH5" i="4"/>
  <c r="L29" i="4"/>
  <c r="AJ21" i="4"/>
  <c r="M45" i="4"/>
  <c r="X13" i="4"/>
  <c r="X7" i="4"/>
  <c r="I31" i="4"/>
  <c r="X6" i="4"/>
  <c r="I30" i="4"/>
  <c r="K10" i="4"/>
  <c r="E34" i="4" s="1"/>
  <c r="K8" i="4"/>
  <c r="K4" i="4"/>
  <c r="K9" i="4"/>
  <c r="K7" i="4"/>
  <c r="K17" i="4"/>
  <c r="K6" i="4"/>
  <c r="K18" i="4"/>
  <c r="K5" i="4"/>
  <c r="I10" i="4"/>
  <c r="D34" i="4" s="1"/>
  <c r="I9" i="4"/>
  <c r="I8" i="4"/>
  <c r="I18" i="4"/>
  <c r="I7" i="4"/>
  <c r="I17" i="4"/>
  <c r="I6" i="4"/>
  <c r="I4" i="4"/>
  <c r="I5" i="4"/>
  <c r="S6" i="3"/>
  <c r="S7" i="3"/>
  <c r="S8" i="3"/>
  <c r="S9" i="3"/>
  <c r="S10" i="3"/>
  <c r="S11" i="3"/>
  <c r="S12" i="3"/>
  <c r="S13" i="3"/>
  <c r="S14" i="3"/>
  <c r="S15" i="3"/>
  <c r="S16" i="3"/>
  <c r="Q6" i="3"/>
  <c r="Q7" i="3"/>
  <c r="Q8" i="3"/>
  <c r="Q9" i="3"/>
  <c r="Q10" i="3"/>
  <c r="Q11" i="3"/>
  <c r="Q12" i="3"/>
  <c r="Q13" i="3"/>
  <c r="Q14" i="3"/>
  <c r="Q15" i="3"/>
  <c r="Q16" i="3"/>
  <c r="S5" i="3"/>
  <c r="Q5" i="3"/>
  <c r="T38" i="5" l="1"/>
  <c r="T36" i="5"/>
  <c r="T32" i="5"/>
  <c r="T30" i="5"/>
  <c r="T28" i="5"/>
  <c r="T29" i="5"/>
  <c r="T26" i="5"/>
  <c r="W5" i="3"/>
  <c r="X5" i="3" s="1"/>
  <c r="T31" i="5"/>
  <c r="T35" i="5"/>
  <c r="T37" i="5"/>
  <c r="T33" i="5"/>
  <c r="T27" i="5"/>
  <c r="M26" i="5"/>
  <c r="N26" i="5"/>
  <c r="L4" i="4"/>
  <c r="E28" i="4"/>
  <c r="J4" i="4"/>
  <c r="D28" i="4"/>
  <c r="J8" i="4"/>
  <c r="D32" i="4"/>
  <c r="L10" i="4"/>
  <c r="J5" i="4"/>
  <c r="D29" i="4"/>
  <c r="L18" i="4"/>
  <c r="E42" i="4"/>
  <c r="D40" i="4"/>
  <c r="L6" i="4"/>
  <c r="E30" i="4"/>
  <c r="L17" i="4"/>
  <c r="E41" i="4"/>
  <c r="Q44" i="4"/>
  <c r="R44" i="4"/>
  <c r="S44" i="4"/>
  <c r="T44" i="4"/>
  <c r="J6" i="4"/>
  <c r="D30" i="4"/>
  <c r="L7" i="4"/>
  <c r="E31" i="4"/>
  <c r="J17" i="4"/>
  <c r="D41" i="4"/>
  <c r="L9" i="4"/>
  <c r="E33" i="4"/>
  <c r="S37" i="4"/>
  <c r="T37" i="4"/>
  <c r="S35" i="4"/>
  <c r="T35" i="4"/>
  <c r="S43" i="4"/>
  <c r="T43" i="4"/>
  <c r="R37" i="4"/>
  <c r="Q37" i="4"/>
  <c r="E40" i="4"/>
  <c r="J9" i="4"/>
  <c r="D33" i="4"/>
  <c r="R45" i="4"/>
  <c r="Q45" i="4"/>
  <c r="S45" i="4"/>
  <c r="T45" i="4"/>
  <c r="J10" i="4"/>
  <c r="R35" i="4"/>
  <c r="Q35" i="4"/>
  <c r="J7" i="4"/>
  <c r="D31" i="4"/>
  <c r="J18" i="4"/>
  <c r="D42" i="4"/>
  <c r="L5" i="4"/>
  <c r="E29" i="4"/>
  <c r="L8" i="4"/>
  <c r="E32" i="4"/>
  <c r="R43" i="4"/>
  <c r="Q43" i="4"/>
  <c r="S39" i="4"/>
  <c r="T39" i="4"/>
  <c r="R39" i="4"/>
  <c r="Q39" i="4"/>
  <c r="W12" i="3"/>
  <c r="W11" i="3"/>
  <c r="W10" i="3"/>
  <c r="W9" i="3"/>
  <c r="W15" i="3"/>
  <c r="W7" i="3"/>
  <c r="W16" i="3"/>
  <c r="W14" i="3"/>
  <c r="W6" i="3"/>
  <c r="W8" i="3"/>
  <c r="W13" i="3"/>
  <c r="U14" i="3"/>
  <c r="U6" i="3"/>
  <c r="U13" i="3"/>
  <c r="U5" i="3"/>
  <c r="U11" i="3"/>
  <c r="U8" i="3"/>
  <c r="U7" i="3"/>
  <c r="U12" i="3"/>
  <c r="U10" i="3"/>
  <c r="U16" i="3"/>
  <c r="U15" i="3"/>
  <c r="U9" i="3"/>
  <c r="E5" i="3"/>
  <c r="E6" i="3"/>
  <c r="E7" i="3"/>
  <c r="E8" i="3"/>
  <c r="E9" i="3"/>
  <c r="E10" i="3"/>
  <c r="E11" i="3"/>
  <c r="E12" i="3"/>
  <c r="E13" i="3"/>
  <c r="E14" i="3"/>
  <c r="E15" i="3"/>
  <c r="E16" i="3"/>
  <c r="G5" i="3"/>
  <c r="G6" i="3"/>
  <c r="G7" i="3"/>
  <c r="G8" i="3"/>
  <c r="G9" i="3"/>
  <c r="G10" i="3"/>
  <c r="G11" i="3"/>
  <c r="G12" i="3"/>
  <c r="G13" i="3"/>
  <c r="G14" i="3"/>
  <c r="G15" i="3"/>
  <c r="G16" i="3"/>
  <c r="G4" i="3"/>
  <c r="E4" i="3"/>
  <c r="AS14" i="3" l="1"/>
  <c r="AT14" i="3"/>
  <c r="AT5" i="3"/>
  <c r="AS5" i="3"/>
  <c r="AT12" i="3"/>
  <c r="AS12" i="3"/>
  <c r="AP16" i="3"/>
  <c r="AO16" i="3"/>
  <c r="AP8" i="3"/>
  <c r="AO8" i="3"/>
  <c r="AP10" i="3"/>
  <c r="AO10" i="3"/>
  <c r="AO9" i="3"/>
  <c r="AP9" i="3"/>
  <c r="AT11" i="3"/>
  <c r="AS11" i="3"/>
  <c r="AO7" i="3"/>
  <c r="AP7" i="3"/>
  <c r="AX7" i="3" s="1"/>
  <c r="AO14" i="3"/>
  <c r="AP14" i="3"/>
  <c r="AX14" i="3" s="1"/>
  <c r="AT4" i="3"/>
  <c r="AS4" i="3"/>
  <c r="AT9" i="3"/>
  <c r="AS9" i="3"/>
  <c r="AP13" i="3"/>
  <c r="AO13" i="3"/>
  <c r="AP5" i="3"/>
  <c r="AO5" i="3"/>
  <c r="AS6" i="3"/>
  <c r="AT6" i="3"/>
  <c r="AS13" i="3"/>
  <c r="AT13" i="3"/>
  <c r="AO15" i="3"/>
  <c r="AP15" i="3"/>
  <c r="AX15" i="3" s="1"/>
  <c r="AP4" i="3"/>
  <c r="AO4" i="3"/>
  <c r="AT10" i="3"/>
  <c r="AS10" i="3"/>
  <c r="AP6" i="3"/>
  <c r="AO6" i="3"/>
  <c r="AT16" i="3"/>
  <c r="AS16" i="3"/>
  <c r="AS8" i="3"/>
  <c r="AT8" i="3"/>
  <c r="AO12" i="3"/>
  <c r="AP12" i="3"/>
  <c r="AT15" i="3"/>
  <c r="AS15" i="3"/>
  <c r="AS7" i="3"/>
  <c r="AT7" i="3"/>
  <c r="AO11" i="3"/>
  <c r="AP11" i="3"/>
  <c r="AX11" i="3" s="1"/>
  <c r="X43" i="4"/>
  <c r="W44" i="4"/>
  <c r="J22" i="3"/>
  <c r="X39" i="4"/>
  <c r="X45" i="4"/>
  <c r="S26" i="5"/>
  <c r="X37" i="4"/>
  <c r="R28" i="4"/>
  <c r="Q28" i="4"/>
  <c r="S28" i="4"/>
  <c r="T28" i="4"/>
  <c r="T31" i="4"/>
  <c r="S31" i="4"/>
  <c r="S42" i="4"/>
  <c r="T42" i="4"/>
  <c r="W35" i="4"/>
  <c r="Q42" i="4"/>
  <c r="R42" i="4"/>
  <c r="Q38" i="4"/>
  <c r="R38" i="4"/>
  <c r="S33" i="4"/>
  <c r="T33" i="4"/>
  <c r="Q36" i="4"/>
  <c r="R36" i="4"/>
  <c r="S41" i="4"/>
  <c r="T41" i="4"/>
  <c r="R29" i="4"/>
  <c r="Q29" i="4"/>
  <c r="W43" i="4"/>
  <c r="W45" i="4"/>
  <c r="W37" i="4"/>
  <c r="S29" i="4"/>
  <c r="T29" i="4"/>
  <c r="S38" i="4"/>
  <c r="T38" i="4"/>
  <c r="R34" i="4"/>
  <c r="Q34" i="4"/>
  <c r="R33" i="4"/>
  <c r="Q33" i="4"/>
  <c r="S36" i="4"/>
  <c r="T36" i="4"/>
  <c r="R30" i="4"/>
  <c r="Q30" i="4"/>
  <c r="S30" i="4"/>
  <c r="T30" i="4"/>
  <c r="S34" i="4"/>
  <c r="T34" i="4"/>
  <c r="W39" i="4"/>
  <c r="S32" i="4"/>
  <c r="T32" i="4"/>
  <c r="R31" i="4"/>
  <c r="Q31" i="4"/>
  <c r="T40" i="4"/>
  <c r="S40" i="4"/>
  <c r="X35" i="4"/>
  <c r="R41" i="4"/>
  <c r="Q41" i="4"/>
  <c r="X44" i="4"/>
  <c r="Q40" i="4"/>
  <c r="R40" i="4"/>
  <c r="Q32" i="4"/>
  <c r="R32" i="4"/>
  <c r="X15" i="3"/>
  <c r="J32" i="3"/>
  <c r="X9" i="3"/>
  <c r="J26" i="3"/>
  <c r="V7" i="3"/>
  <c r="I24" i="3"/>
  <c r="X8" i="3"/>
  <c r="J25" i="3"/>
  <c r="V9" i="3"/>
  <c r="I26" i="3"/>
  <c r="X6" i="3"/>
  <c r="J23" i="3"/>
  <c r="V11" i="3"/>
  <c r="I28" i="3"/>
  <c r="X14" i="3"/>
  <c r="J31" i="3"/>
  <c r="X11" i="3"/>
  <c r="J28" i="3"/>
  <c r="V15" i="3"/>
  <c r="I32" i="3"/>
  <c r="V5" i="3"/>
  <c r="I22" i="3"/>
  <c r="X16" i="3"/>
  <c r="J33" i="3"/>
  <c r="X12" i="3"/>
  <c r="J29" i="3"/>
  <c r="V14" i="3"/>
  <c r="I31" i="3"/>
  <c r="V12" i="3"/>
  <c r="I29" i="3"/>
  <c r="X13" i="3"/>
  <c r="J30" i="3"/>
  <c r="X10" i="3"/>
  <c r="J27" i="3"/>
  <c r="V8" i="3"/>
  <c r="I25" i="3"/>
  <c r="V16" i="3"/>
  <c r="I33" i="3"/>
  <c r="V13" i="3"/>
  <c r="I30" i="3"/>
  <c r="V10" i="3"/>
  <c r="I27" i="3"/>
  <c r="V6" i="3"/>
  <c r="I23" i="3"/>
  <c r="X7" i="3"/>
  <c r="J24" i="3"/>
  <c r="K11" i="3"/>
  <c r="BA11" i="3" s="1"/>
  <c r="K13" i="3"/>
  <c r="BA13" i="3" s="1"/>
  <c r="K5" i="3"/>
  <c r="BA5" i="3" s="1"/>
  <c r="K10" i="3"/>
  <c r="BA10" i="3" s="1"/>
  <c r="K9" i="3"/>
  <c r="BA9" i="3" s="1"/>
  <c r="K12" i="3"/>
  <c r="BA12" i="3" s="1"/>
  <c r="K4" i="3"/>
  <c r="BA4" i="3" s="1"/>
  <c r="K16" i="3"/>
  <c r="BA16" i="3" s="1"/>
  <c r="K8" i="3"/>
  <c r="BA8" i="3" s="1"/>
  <c r="K7" i="3"/>
  <c r="BA7" i="3" s="1"/>
  <c r="K15" i="3"/>
  <c r="BA15" i="3" s="1"/>
  <c r="K14" i="3"/>
  <c r="BA14" i="3" s="1"/>
  <c r="K6" i="3"/>
  <c r="BA6" i="3" s="1"/>
  <c r="I4" i="3"/>
  <c r="AW4" i="3" s="1"/>
  <c r="I15" i="3"/>
  <c r="AW15" i="3" s="1"/>
  <c r="I13" i="3"/>
  <c r="AW13" i="3" s="1"/>
  <c r="I5" i="3"/>
  <c r="AW5" i="3" s="1"/>
  <c r="I8" i="3"/>
  <c r="AW8" i="3" s="1"/>
  <c r="I6" i="3"/>
  <c r="AW6" i="3" s="1"/>
  <c r="I12" i="3"/>
  <c r="AW12" i="3" s="1"/>
  <c r="I11" i="3"/>
  <c r="AW11" i="3" s="1"/>
  <c r="I16" i="3"/>
  <c r="AW16" i="3" s="1"/>
  <c r="I10" i="3"/>
  <c r="AW10" i="3" s="1"/>
  <c r="I7" i="3"/>
  <c r="AW7" i="3" s="1"/>
  <c r="I14" i="3"/>
  <c r="AW14" i="3" s="1"/>
  <c r="I9" i="3"/>
  <c r="AW9" i="3" s="1"/>
  <c r="AE11" i="2"/>
  <c r="AE12" i="2"/>
  <c r="AE13" i="2"/>
  <c r="AE14" i="2"/>
  <c r="AE15" i="2"/>
  <c r="AE16" i="2"/>
  <c r="AE17" i="2"/>
  <c r="AE18" i="2"/>
  <c r="AC11" i="2"/>
  <c r="AC12" i="2"/>
  <c r="AC13" i="2"/>
  <c r="AC14" i="2"/>
  <c r="AC15" i="2"/>
  <c r="AC16" i="2"/>
  <c r="AC17" i="2"/>
  <c r="AC18" i="2"/>
  <c r="AE5" i="2"/>
  <c r="AC5" i="2"/>
  <c r="AX6" i="3" l="1"/>
  <c r="AX16" i="3"/>
  <c r="AX12" i="3"/>
  <c r="AX9" i="3"/>
  <c r="AX4" i="3"/>
  <c r="AX5" i="3"/>
  <c r="AX10" i="3"/>
  <c r="AX13" i="3"/>
  <c r="AX8" i="3"/>
  <c r="X28" i="4"/>
  <c r="L7" i="3"/>
  <c r="F24" i="3"/>
  <c r="P24" i="3" s="1"/>
  <c r="J14" i="3"/>
  <c r="E31" i="3"/>
  <c r="N31" i="3" s="1"/>
  <c r="J7" i="3"/>
  <c r="E24" i="3"/>
  <c r="N24" i="3" s="1"/>
  <c r="J13" i="3"/>
  <c r="E30" i="3"/>
  <c r="O30" i="3" s="1"/>
  <c r="L16" i="3"/>
  <c r="F33" i="3"/>
  <c r="P33" i="3" s="1"/>
  <c r="L11" i="3"/>
  <c r="F28" i="3"/>
  <c r="P28" i="3" s="1"/>
  <c r="J8" i="3"/>
  <c r="E25" i="3"/>
  <c r="N25" i="3" s="1"/>
  <c r="L13" i="3"/>
  <c r="F30" i="3"/>
  <c r="P30" i="3" s="1"/>
  <c r="J10" i="3"/>
  <c r="E27" i="3"/>
  <c r="N27" i="3" s="1"/>
  <c r="J4" i="3"/>
  <c r="E21" i="3"/>
  <c r="J11" i="3"/>
  <c r="E28" i="3"/>
  <c r="O28" i="3" s="1"/>
  <c r="L6" i="3"/>
  <c r="F23" i="3"/>
  <c r="P23" i="3" s="1"/>
  <c r="L9" i="3"/>
  <c r="F26" i="3"/>
  <c r="P26" i="3" s="1"/>
  <c r="L5" i="3"/>
  <c r="F22" i="3"/>
  <c r="L8" i="3"/>
  <c r="F25" i="3"/>
  <c r="P25" i="3" s="1"/>
  <c r="J15" i="3"/>
  <c r="E32" i="3"/>
  <c r="O32" i="3" s="1"/>
  <c r="L12" i="3"/>
  <c r="F29" i="3"/>
  <c r="Q29" i="3" s="1"/>
  <c r="L14" i="3"/>
  <c r="F31" i="3"/>
  <c r="Q31" i="3" s="1"/>
  <c r="J5" i="3"/>
  <c r="E22" i="3"/>
  <c r="O22" i="3" s="1"/>
  <c r="L4" i="3"/>
  <c r="F21" i="3"/>
  <c r="J16" i="3"/>
  <c r="E33" i="3"/>
  <c r="O33" i="3" s="1"/>
  <c r="J12" i="3"/>
  <c r="E29" i="3"/>
  <c r="O29" i="3" s="1"/>
  <c r="J9" i="3"/>
  <c r="E26" i="3"/>
  <c r="O26" i="3" s="1"/>
  <c r="J6" i="3"/>
  <c r="E23" i="3"/>
  <c r="N23" i="3" s="1"/>
  <c r="L15" i="3"/>
  <c r="F32" i="3"/>
  <c r="Q32" i="3" s="1"/>
  <c r="L10" i="3"/>
  <c r="F27" i="3"/>
  <c r="P27" i="3" s="1"/>
  <c r="X29" i="4"/>
  <c r="X32" i="4"/>
  <c r="X41" i="4"/>
  <c r="W42" i="4"/>
  <c r="X33" i="4"/>
  <c r="X36" i="4"/>
  <c r="W38" i="4"/>
  <c r="W32" i="4"/>
  <c r="X34" i="4"/>
  <c r="X42" i="4"/>
  <c r="W28" i="4"/>
  <c r="W34" i="4"/>
  <c r="X31" i="4"/>
  <c r="X38" i="4"/>
  <c r="W30" i="4"/>
  <c r="W41" i="4"/>
  <c r="W36" i="4"/>
  <c r="W31" i="4"/>
  <c r="W29" i="4"/>
  <c r="X40" i="4"/>
  <c r="W33" i="4"/>
  <c r="W40" i="4"/>
  <c r="X30" i="4"/>
  <c r="Q33" i="3"/>
  <c r="AI14" i="2"/>
  <c r="AI16" i="2"/>
  <c r="AI12" i="2"/>
  <c r="AI17" i="2"/>
  <c r="AI13" i="2"/>
  <c r="AI5" i="2"/>
  <c r="AI18" i="2"/>
  <c r="AI11" i="2"/>
  <c r="N33" i="2" s="1"/>
  <c r="AI15" i="2"/>
  <c r="AG13" i="2"/>
  <c r="AG5" i="2"/>
  <c r="AG18" i="2"/>
  <c r="AG15" i="2"/>
  <c r="AG14" i="2"/>
  <c r="AG11" i="2"/>
  <c r="M33" i="2" s="1"/>
  <c r="AG17" i="2"/>
  <c r="AG12" i="2"/>
  <c r="AG16" i="2"/>
  <c r="S8" i="2"/>
  <c r="S10" i="2"/>
  <c r="S11" i="2"/>
  <c r="S12" i="2"/>
  <c r="S13" i="2"/>
  <c r="S14" i="2"/>
  <c r="S15" i="2"/>
  <c r="S16" i="2"/>
  <c r="S17" i="2"/>
  <c r="S18" i="2"/>
  <c r="Q8" i="2"/>
  <c r="Q10" i="2"/>
  <c r="Q11" i="2"/>
  <c r="Q12" i="2"/>
  <c r="Q13" i="2"/>
  <c r="Q14" i="2"/>
  <c r="Q15" i="2"/>
  <c r="Q16" i="2"/>
  <c r="Q17" i="2"/>
  <c r="Q18" i="2"/>
  <c r="S7" i="2"/>
  <c r="Q7" i="2"/>
  <c r="O27" i="3" l="1"/>
  <c r="T27" i="3" s="1"/>
  <c r="O24" i="3"/>
  <c r="T24" i="3" s="1"/>
  <c r="N26" i="3"/>
  <c r="T26" i="3" s="1"/>
  <c r="P29" i="3"/>
  <c r="U29" i="3" s="1"/>
  <c r="P32" i="3"/>
  <c r="U32" i="3" s="1"/>
  <c r="N28" i="3"/>
  <c r="T28" i="3" s="1"/>
  <c r="Q24" i="3"/>
  <c r="U24" i="3" s="1"/>
  <c r="N33" i="3"/>
  <c r="T33" i="3" s="1"/>
  <c r="Q28" i="3"/>
  <c r="U28" i="3" s="1"/>
  <c r="O31" i="3"/>
  <c r="T31" i="3" s="1"/>
  <c r="U33" i="3"/>
  <c r="O25" i="3"/>
  <c r="T25" i="3" s="1"/>
  <c r="Q26" i="3"/>
  <c r="U26" i="3" s="1"/>
  <c r="O23" i="3"/>
  <c r="T23" i="3" s="1"/>
  <c r="N22" i="3"/>
  <c r="T22" i="3" s="1"/>
  <c r="Q25" i="3"/>
  <c r="U25" i="3" s="1"/>
  <c r="N30" i="3"/>
  <c r="T30" i="3" s="1"/>
  <c r="Q23" i="3"/>
  <c r="U23" i="3" s="1"/>
  <c r="N29" i="3"/>
  <c r="T29" i="3" s="1"/>
  <c r="P31" i="3"/>
  <c r="U31" i="3" s="1"/>
  <c r="Q27" i="3"/>
  <c r="U27" i="3" s="1"/>
  <c r="N21" i="3"/>
  <c r="O21" i="3"/>
  <c r="N32" i="3"/>
  <c r="T32" i="3" s="1"/>
  <c r="Q22" i="3"/>
  <c r="P22" i="3"/>
  <c r="Q30" i="3"/>
  <c r="U30" i="3" s="1"/>
  <c r="Q21" i="3"/>
  <c r="P21" i="3"/>
  <c r="AH5" i="2"/>
  <c r="M27" i="2"/>
  <c r="AJ5" i="2"/>
  <c r="N27" i="2"/>
  <c r="W15" i="2"/>
  <c r="X15" i="2" s="1"/>
  <c r="W14" i="2"/>
  <c r="X14" i="2" s="1"/>
  <c r="AH14" i="2"/>
  <c r="M36" i="2"/>
  <c r="AH15" i="2"/>
  <c r="M37" i="2"/>
  <c r="AJ12" i="2"/>
  <c r="N34" i="2"/>
  <c r="AH18" i="2"/>
  <c r="M40" i="2"/>
  <c r="AJ18" i="2"/>
  <c r="N40" i="2"/>
  <c r="AJ16" i="2"/>
  <c r="N38" i="2"/>
  <c r="AH17" i="2"/>
  <c r="M39" i="2"/>
  <c r="AH16" i="2"/>
  <c r="M38" i="2"/>
  <c r="AH11" i="2"/>
  <c r="AH13" i="2"/>
  <c r="M35" i="2"/>
  <c r="AJ13" i="2"/>
  <c r="N35" i="2"/>
  <c r="AH12" i="2"/>
  <c r="M34" i="2"/>
  <c r="AJ17" i="2"/>
  <c r="N39" i="2"/>
  <c r="AJ15" i="2"/>
  <c r="N37" i="2"/>
  <c r="AJ14" i="2"/>
  <c r="N36" i="2"/>
  <c r="AJ11" i="2"/>
  <c r="W13" i="2"/>
  <c r="W12" i="2"/>
  <c r="U7" i="2"/>
  <c r="W7" i="2"/>
  <c r="W11" i="2"/>
  <c r="W18" i="2"/>
  <c r="W17" i="2"/>
  <c r="W8" i="2"/>
  <c r="W10" i="2"/>
  <c r="W16" i="2"/>
  <c r="U15" i="2"/>
  <c r="U13" i="2"/>
  <c r="U12" i="2"/>
  <c r="U16" i="2"/>
  <c r="U14" i="2"/>
  <c r="U11" i="2"/>
  <c r="U10" i="2"/>
  <c r="U18" i="2"/>
  <c r="U17" i="2"/>
  <c r="U8" i="2"/>
  <c r="G12" i="2"/>
  <c r="K12" i="2" s="1"/>
  <c r="G13" i="2"/>
  <c r="G14" i="2"/>
  <c r="G15" i="2"/>
  <c r="G16" i="2"/>
  <c r="G17" i="2"/>
  <c r="G18" i="2"/>
  <c r="E13" i="2"/>
  <c r="E14" i="2"/>
  <c r="E15" i="2"/>
  <c r="E16" i="2"/>
  <c r="E17" i="2"/>
  <c r="E18" i="2"/>
  <c r="G4" i="2"/>
  <c r="E4" i="2"/>
  <c r="U22" i="3" l="1"/>
  <c r="T21" i="3"/>
  <c r="U21" i="3"/>
  <c r="S27" i="2"/>
  <c r="R27" i="2"/>
  <c r="T27" i="2"/>
  <c r="U27" i="2"/>
  <c r="Y27" i="2" s="1"/>
  <c r="K18" i="2"/>
  <c r="F40" i="2" s="1"/>
  <c r="F34" i="2"/>
  <c r="L12" i="2"/>
  <c r="I13" i="2"/>
  <c r="J13" i="2" s="1"/>
  <c r="K13" i="2"/>
  <c r="L13" i="2" s="1"/>
  <c r="X7" i="2"/>
  <c r="J29" i="2"/>
  <c r="U29" i="2" s="1"/>
  <c r="V7" i="2"/>
  <c r="I29" i="2"/>
  <c r="R29" i="2" s="1"/>
  <c r="K17" i="2"/>
  <c r="L17" i="2" s="1"/>
  <c r="J36" i="2"/>
  <c r="J37" i="2"/>
  <c r="X18" i="2"/>
  <c r="J40" i="2"/>
  <c r="V17" i="2"/>
  <c r="I39" i="2"/>
  <c r="V18" i="2"/>
  <c r="I40" i="2"/>
  <c r="X11" i="2"/>
  <c r="J33" i="2"/>
  <c r="V15" i="2"/>
  <c r="I37" i="2"/>
  <c r="V11" i="2"/>
  <c r="I33" i="2"/>
  <c r="X16" i="2"/>
  <c r="J38" i="2"/>
  <c r="X10" i="2"/>
  <c r="J32" i="2"/>
  <c r="V8" i="2"/>
  <c r="I30" i="2"/>
  <c r="V12" i="2"/>
  <c r="I34" i="2"/>
  <c r="V13" i="2"/>
  <c r="I35" i="2"/>
  <c r="K16" i="2"/>
  <c r="V10" i="2"/>
  <c r="I32" i="2"/>
  <c r="X8" i="2"/>
  <c r="J30" i="2"/>
  <c r="X12" i="2"/>
  <c r="J34" i="2"/>
  <c r="V16" i="2"/>
  <c r="I38" i="2"/>
  <c r="V14" i="2"/>
  <c r="I36" i="2"/>
  <c r="X17" i="2"/>
  <c r="J39" i="2"/>
  <c r="X13" i="2"/>
  <c r="J35" i="2"/>
  <c r="K4" i="2"/>
  <c r="K14" i="2"/>
  <c r="K15" i="2"/>
  <c r="I17" i="2"/>
  <c r="I18" i="2"/>
  <c r="I15" i="2"/>
  <c r="I14" i="2"/>
  <c r="I16" i="2"/>
  <c r="I4" i="2"/>
  <c r="AE5" i="1"/>
  <c r="AE6" i="1"/>
  <c r="AE7" i="1"/>
  <c r="AE8" i="1"/>
  <c r="AE9" i="1"/>
  <c r="AE10" i="1"/>
  <c r="AE11" i="1"/>
  <c r="AE17" i="1"/>
  <c r="AE18" i="1"/>
  <c r="AC5" i="1"/>
  <c r="AC6" i="1"/>
  <c r="AC7" i="1"/>
  <c r="AC8" i="1"/>
  <c r="AC9" i="1"/>
  <c r="AC10" i="1"/>
  <c r="AC11" i="1"/>
  <c r="AC17" i="1"/>
  <c r="AC18" i="1"/>
  <c r="AC4" i="1"/>
  <c r="AE4" i="1"/>
  <c r="E5" i="1"/>
  <c r="E6" i="1"/>
  <c r="E7" i="1"/>
  <c r="E8" i="1"/>
  <c r="E9" i="1"/>
  <c r="E10" i="1"/>
  <c r="E12" i="1"/>
  <c r="E14" i="1"/>
  <c r="E16" i="1"/>
  <c r="E18" i="1"/>
  <c r="G5" i="1"/>
  <c r="G6" i="1"/>
  <c r="G7" i="1"/>
  <c r="G8" i="1"/>
  <c r="G9" i="1"/>
  <c r="G10" i="1"/>
  <c r="G12" i="1"/>
  <c r="G14" i="1"/>
  <c r="G16" i="1"/>
  <c r="G18" i="1"/>
  <c r="S5" i="1"/>
  <c r="S6" i="1"/>
  <c r="S7" i="1"/>
  <c r="S8" i="1"/>
  <c r="S9" i="1"/>
  <c r="S10" i="1"/>
  <c r="S12" i="1"/>
  <c r="S15" i="1"/>
  <c r="S17" i="1"/>
  <c r="S18" i="1"/>
  <c r="Q5" i="1"/>
  <c r="Q6" i="1"/>
  <c r="Q7" i="1"/>
  <c r="Q8" i="1"/>
  <c r="Q9" i="1"/>
  <c r="Q10" i="1"/>
  <c r="Q12" i="1"/>
  <c r="Q15" i="1"/>
  <c r="Q17" i="1"/>
  <c r="Q18" i="1"/>
  <c r="Q4" i="1"/>
  <c r="S4" i="1"/>
  <c r="G4" i="1"/>
  <c r="E4" i="1"/>
  <c r="AS16" i="1" l="1"/>
  <c r="AT16" i="1"/>
  <c r="AT14" i="1"/>
  <c r="BB14" i="1" s="1"/>
  <c r="AS14" i="1"/>
  <c r="AP5" i="1"/>
  <c r="AO5" i="1"/>
  <c r="AQ5" i="1" s="1"/>
  <c r="AS10" i="1"/>
  <c r="AT10" i="1"/>
  <c r="AP14" i="1"/>
  <c r="AO14" i="1"/>
  <c r="AQ14" i="1" s="1"/>
  <c r="AT11" i="1"/>
  <c r="AS11" i="1"/>
  <c r="AP18" i="1"/>
  <c r="AO18" i="1"/>
  <c r="AQ18" i="1" s="1"/>
  <c r="AP16" i="1"/>
  <c r="AO16" i="1"/>
  <c r="AQ16" i="1" s="1"/>
  <c r="AT4" i="1"/>
  <c r="AS4" i="1"/>
  <c r="AT5" i="1"/>
  <c r="AS5" i="1"/>
  <c r="AP6" i="1"/>
  <c r="AO6" i="1"/>
  <c r="AQ6" i="1" s="1"/>
  <c r="AS12" i="1"/>
  <c r="AT12" i="1"/>
  <c r="BB12" i="1" s="1"/>
  <c r="AO17" i="1"/>
  <c r="AQ17" i="1" s="1"/>
  <c r="AP17" i="1"/>
  <c r="AT9" i="1"/>
  <c r="AS9" i="1"/>
  <c r="AP10" i="1"/>
  <c r="AO10" i="1"/>
  <c r="AQ10" i="1" s="1"/>
  <c r="AS17" i="1"/>
  <c r="AT17" i="1"/>
  <c r="BB17" i="1" s="1"/>
  <c r="AS7" i="1"/>
  <c r="AT7" i="1"/>
  <c r="AP9" i="1"/>
  <c r="AO9" i="1"/>
  <c r="AQ9" i="1" s="1"/>
  <c r="AO7" i="1"/>
  <c r="AQ7" i="1" s="1"/>
  <c r="AP7" i="1"/>
  <c r="AP12" i="1"/>
  <c r="AO12" i="1"/>
  <c r="AQ12" i="1" s="1"/>
  <c r="AP15" i="1"/>
  <c r="AO15" i="1"/>
  <c r="AQ15" i="1" s="1"/>
  <c r="AS8" i="1"/>
  <c r="AT8" i="1"/>
  <c r="AP4" i="1"/>
  <c r="AO4" i="1"/>
  <c r="AQ4" i="1" s="1"/>
  <c r="AT15" i="1"/>
  <c r="BB15" i="1" s="1"/>
  <c r="AS15" i="1"/>
  <c r="AS18" i="1"/>
  <c r="AT18" i="1"/>
  <c r="AT6" i="1"/>
  <c r="AS6" i="1"/>
  <c r="AP8" i="1"/>
  <c r="AO8" i="1"/>
  <c r="AQ8" i="1" s="1"/>
  <c r="AP11" i="1"/>
  <c r="AO11" i="1"/>
  <c r="AQ11" i="1" s="1"/>
  <c r="S29" i="2"/>
  <c r="X29" i="2" s="1"/>
  <c r="L18" i="2"/>
  <c r="J4" i="2"/>
  <c r="E26" i="2"/>
  <c r="L4" i="2"/>
  <c r="F26" i="2"/>
  <c r="AG17" i="1"/>
  <c r="AH17" i="1" s="1"/>
  <c r="AI17" i="1"/>
  <c r="AJ17" i="1" s="1"/>
  <c r="F39" i="2"/>
  <c r="T39" i="2" s="1"/>
  <c r="X27" i="2"/>
  <c r="T29" i="2"/>
  <c r="Y29" i="2" s="1"/>
  <c r="T30" i="2"/>
  <c r="J16" i="2"/>
  <c r="E38" i="2"/>
  <c r="T32" i="2"/>
  <c r="U32" i="2"/>
  <c r="L14" i="2"/>
  <c r="F36" i="2"/>
  <c r="J17" i="2"/>
  <c r="E39" i="2"/>
  <c r="L16" i="2"/>
  <c r="F38" i="2"/>
  <c r="T31" i="2"/>
  <c r="U31" i="2"/>
  <c r="J14" i="2"/>
  <c r="E36" i="2"/>
  <c r="F35" i="2"/>
  <c r="J18" i="2"/>
  <c r="E40" i="2"/>
  <c r="T33" i="2"/>
  <c r="U33" i="2"/>
  <c r="E35" i="2"/>
  <c r="R32" i="2"/>
  <c r="S32" i="2"/>
  <c r="T40" i="2"/>
  <c r="U40" i="2"/>
  <c r="J15" i="2"/>
  <c r="E37" i="2"/>
  <c r="L15" i="2"/>
  <c r="F37" i="2"/>
  <c r="AI9" i="1"/>
  <c r="AI11" i="1"/>
  <c r="BA11" i="1" s="1"/>
  <c r="K16" i="1"/>
  <c r="BA16" i="1" s="1"/>
  <c r="K7" i="1"/>
  <c r="K18" i="1"/>
  <c r="K6" i="1"/>
  <c r="AI4" i="1"/>
  <c r="O36" i="1"/>
  <c r="AI10" i="1"/>
  <c r="K8" i="1"/>
  <c r="AI8" i="1"/>
  <c r="K5" i="1"/>
  <c r="AI6" i="1"/>
  <c r="K4" i="1"/>
  <c r="K14" i="1"/>
  <c r="BA14" i="1" s="1"/>
  <c r="O38" i="1"/>
  <c r="AI5" i="1"/>
  <c r="K12" i="1"/>
  <c r="AI18" i="1"/>
  <c r="K10" i="1"/>
  <c r="AI7" i="1"/>
  <c r="K9" i="1"/>
  <c r="BA9" i="1" s="1"/>
  <c r="W12" i="1"/>
  <c r="U12" i="1"/>
  <c r="AG11" i="1"/>
  <c r="AW11" i="1" s="1"/>
  <c r="W4" i="1"/>
  <c r="U4" i="1"/>
  <c r="U10" i="1"/>
  <c r="W10" i="1"/>
  <c r="AG10" i="1"/>
  <c r="W7" i="1"/>
  <c r="U7" i="1"/>
  <c r="AG18" i="1"/>
  <c r="AG7" i="1"/>
  <c r="U9" i="1"/>
  <c r="W9" i="1"/>
  <c r="AG9" i="1"/>
  <c r="W18" i="1"/>
  <c r="U18" i="1"/>
  <c r="W6" i="1"/>
  <c r="U6" i="1"/>
  <c r="AG6" i="1"/>
  <c r="W17" i="1"/>
  <c r="U17" i="1"/>
  <c r="W5" i="1"/>
  <c r="U5" i="1"/>
  <c r="N38" i="1"/>
  <c r="AG5" i="1"/>
  <c r="U8" i="1"/>
  <c r="W8" i="1"/>
  <c r="AG8" i="1"/>
  <c r="W15" i="1"/>
  <c r="U15" i="1"/>
  <c r="AG4" i="1"/>
  <c r="N36" i="1"/>
  <c r="I10" i="1"/>
  <c r="I7" i="1"/>
  <c r="I4" i="1"/>
  <c r="I14" i="1"/>
  <c r="AW14" i="1" s="1"/>
  <c r="AY14" i="1" s="1"/>
  <c r="I12" i="1"/>
  <c r="I9" i="1"/>
  <c r="I8" i="1"/>
  <c r="AW8" i="1" s="1"/>
  <c r="AY8" i="1" s="1"/>
  <c r="I18" i="1"/>
  <c r="AW18" i="1" s="1"/>
  <c r="I6" i="1"/>
  <c r="AW6" i="1" s="1"/>
  <c r="AY6" i="1" s="1"/>
  <c r="I16" i="1"/>
  <c r="AW16" i="1" s="1"/>
  <c r="I5" i="1"/>
  <c r="AE7" i="6"/>
  <c r="AE16" i="6"/>
  <c r="AE17" i="6"/>
  <c r="AE18" i="6"/>
  <c r="AE19" i="6"/>
  <c r="AE20" i="6"/>
  <c r="AE21" i="6"/>
  <c r="AE22" i="6"/>
  <c r="AC7" i="6"/>
  <c r="AC16" i="6"/>
  <c r="AC17" i="6"/>
  <c r="AC18" i="6"/>
  <c r="AC19" i="6"/>
  <c r="AC20" i="6"/>
  <c r="AC21" i="6"/>
  <c r="AC22" i="6"/>
  <c r="Q17" i="6"/>
  <c r="Q18" i="6"/>
  <c r="Q19" i="6"/>
  <c r="Q20" i="6"/>
  <c r="Q21" i="6"/>
  <c r="Q22" i="6"/>
  <c r="S18" i="6"/>
  <c r="S19" i="6"/>
  <c r="S20" i="6"/>
  <c r="S21" i="6"/>
  <c r="S22" i="6"/>
  <c r="H8" i="6"/>
  <c r="D27" i="6" s="1"/>
  <c r="G17" i="6"/>
  <c r="G18" i="6"/>
  <c r="E16" i="6"/>
  <c r="E17" i="6"/>
  <c r="E18" i="6"/>
  <c r="AW10" i="1" l="1"/>
  <c r="AY10" i="1" s="1"/>
  <c r="BB10" i="1"/>
  <c r="AY18" i="1"/>
  <c r="AZ18" i="1"/>
  <c r="AZ15" i="1"/>
  <c r="AY16" i="1"/>
  <c r="AY11" i="1"/>
  <c r="BA10" i="1"/>
  <c r="BA5" i="1"/>
  <c r="BB8" i="1"/>
  <c r="BB6" i="1"/>
  <c r="BB5" i="1"/>
  <c r="BB18" i="1"/>
  <c r="AR16" i="1"/>
  <c r="AX16" i="1"/>
  <c r="BA6" i="1"/>
  <c r="AR7" i="1"/>
  <c r="AX7" i="1"/>
  <c r="AW9" i="1"/>
  <c r="AY9" i="1" s="1"/>
  <c r="J38" i="1"/>
  <c r="AW15" i="1"/>
  <c r="AY15" i="1" s="1"/>
  <c r="BA18" i="1"/>
  <c r="AR8" i="1"/>
  <c r="AX8" i="1"/>
  <c r="AR4" i="1"/>
  <c r="AX4" i="1"/>
  <c r="AZ4" i="1" s="1"/>
  <c r="AR10" i="1"/>
  <c r="AX10" i="1"/>
  <c r="AZ10" i="1" s="1"/>
  <c r="AR6" i="1"/>
  <c r="AX6" i="1"/>
  <c r="AZ6" i="1" s="1"/>
  <c r="AR18" i="1"/>
  <c r="AX18" i="1"/>
  <c r="AR5" i="1"/>
  <c r="AX5" i="1"/>
  <c r="AZ5" i="1" s="1"/>
  <c r="AR11" i="1"/>
  <c r="AX11" i="1"/>
  <c r="AZ11" i="1" s="1"/>
  <c r="AW12" i="1"/>
  <c r="AY12" i="1" s="1"/>
  <c r="AR9" i="1"/>
  <c r="AX9" i="1"/>
  <c r="BB9" i="1"/>
  <c r="BB11" i="1"/>
  <c r="AR12" i="1"/>
  <c r="AX12" i="1"/>
  <c r="K38" i="1"/>
  <c r="BA15" i="1"/>
  <c r="BA7" i="1"/>
  <c r="AW4" i="1"/>
  <c r="AY4" i="1" s="1"/>
  <c r="BA8" i="1"/>
  <c r="BB7" i="1"/>
  <c r="AR17" i="1"/>
  <c r="AX17" i="1"/>
  <c r="BB16" i="1"/>
  <c r="BA4" i="1"/>
  <c r="AW17" i="1"/>
  <c r="AY17" i="1" s="1"/>
  <c r="BA17" i="1"/>
  <c r="AW5" i="1"/>
  <c r="AY5" i="1" s="1"/>
  <c r="BA12" i="1"/>
  <c r="AW7" i="1"/>
  <c r="AY7" i="1" s="1"/>
  <c r="AR15" i="1"/>
  <c r="AX15" i="1"/>
  <c r="BB4" i="1"/>
  <c r="AR14" i="1"/>
  <c r="AX14" i="1"/>
  <c r="I16" i="6"/>
  <c r="J16" i="6" s="1"/>
  <c r="K16" i="6"/>
  <c r="L16" i="6" s="1"/>
  <c r="AI18" i="6"/>
  <c r="AJ18" i="6" s="1"/>
  <c r="AG16" i="6"/>
  <c r="AH16" i="6" s="1"/>
  <c r="AI16" i="6"/>
  <c r="AJ16" i="6" s="1"/>
  <c r="U39" i="2"/>
  <c r="Y39" i="2" s="1"/>
  <c r="T26" i="2"/>
  <c r="U26" i="2"/>
  <c r="AG7" i="6"/>
  <c r="AH7" i="6" s="1"/>
  <c r="AI7" i="6"/>
  <c r="AJ7" i="6" s="1"/>
  <c r="S26" i="2"/>
  <c r="R26" i="2"/>
  <c r="AI19" i="6"/>
  <c r="N38" i="6" s="1"/>
  <c r="N34" i="6"/>
  <c r="K17" i="6"/>
  <c r="Y32" i="2"/>
  <c r="U30" i="2"/>
  <c r="Y30" i="2" s="1"/>
  <c r="Y33" i="2"/>
  <c r="X32" i="2"/>
  <c r="Y31" i="2"/>
  <c r="T28" i="2"/>
  <c r="U28" i="2"/>
  <c r="R37" i="2"/>
  <c r="S37" i="2"/>
  <c r="R33" i="2"/>
  <c r="S33" i="2"/>
  <c r="T35" i="2"/>
  <c r="U35" i="2"/>
  <c r="T36" i="2"/>
  <c r="U36" i="2"/>
  <c r="T34" i="2"/>
  <c r="U34" i="2"/>
  <c r="R30" i="2"/>
  <c r="S30" i="2"/>
  <c r="R35" i="2"/>
  <c r="S35" i="2"/>
  <c r="T37" i="2"/>
  <c r="U37" i="2"/>
  <c r="R40" i="2"/>
  <c r="S40" i="2"/>
  <c r="R38" i="2"/>
  <c r="S38" i="2"/>
  <c r="T38" i="2"/>
  <c r="U38" i="2"/>
  <c r="Y40" i="2"/>
  <c r="R28" i="2"/>
  <c r="S28" i="2"/>
  <c r="R36" i="2"/>
  <c r="S36" i="2"/>
  <c r="S39" i="2"/>
  <c r="R39" i="2"/>
  <c r="R34" i="2"/>
  <c r="S34" i="2"/>
  <c r="S31" i="2"/>
  <c r="R31" i="2"/>
  <c r="J4" i="1"/>
  <c r="F27" i="1"/>
  <c r="L4" i="1"/>
  <c r="G27" i="1"/>
  <c r="V4" i="1"/>
  <c r="J27" i="1"/>
  <c r="AJ4" i="1"/>
  <c r="O27" i="1"/>
  <c r="X4" i="1"/>
  <c r="K27" i="1"/>
  <c r="AH4" i="1"/>
  <c r="N27" i="1"/>
  <c r="V5" i="1"/>
  <c r="J28" i="1"/>
  <c r="AH9" i="1"/>
  <c r="N32" i="1"/>
  <c r="AH10" i="1"/>
  <c r="N33" i="1"/>
  <c r="V12" i="1"/>
  <c r="J35" i="1"/>
  <c r="L18" i="1"/>
  <c r="G41" i="1"/>
  <c r="J16" i="1"/>
  <c r="F39" i="1"/>
  <c r="J12" i="1"/>
  <c r="F35" i="1"/>
  <c r="X15" i="1"/>
  <c r="X5" i="1"/>
  <c r="K28" i="1"/>
  <c r="N40" i="1"/>
  <c r="X9" i="1"/>
  <c r="K32" i="1"/>
  <c r="X12" i="1"/>
  <c r="K35" i="1"/>
  <c r="AJ5" i="1"/>
  <c r="O28" i="1"/>
  <c r="L8" i="1"/>
  <c r="G31" i="1"/>
  <c r="L7" i="1"/>
  <c r="G30" i="1"/>
  <c r="J14" i="1"/>
  <c r="F37" i="1"/>
  <c r="AH8" i="1"/>
  <c r="N31" i="1"/>
  <c r="V17" i="1"/>
  <c r="J40" i="1"/>
  <c r="V6" i="1"/>
  <c r="J29" i="1"/>
  <c r="V9" i="1"/>
  <c r="J32" i="1"/>
  <c r="X10" i="1"/>
  <c r="K33" i="1"/>
  <c r="L9" i="1"/>
  <c r="G32" i="1"/>
  <c r="J5" i="1"/>
  <c r="F28" i="1"/>
  <c r="AH6" i="1"/>
  <c r="N29" i="1"/>
  <c r="J6" i="1"/>
  <c r="F29" i="1"/>
  <c r="X8" i="1"/>
  <c r="K31" i="1"/>
  <c r="X6" i="1"/>
  <c r="K29" i="1"/>
  <c r="V10" i="1"/>
  <c r="J33" i="1"/>
  <c r="L14" i="1"/>
  <c r="G37" i="1"/>
  <c r="AJ10" i="1"/>
  <c r="O33" i="1"/>
  <c r="J7" i="1"/>
  <c r="F30" i="1"/>
  <c r="AH18" i="1"/>
  <c r="N41" i="1"/>
  <c r="J8" i="1"/>
  <c r="F31" i="1"/>
  <c r="V7" i="1"/>
  <c r="J30" i="1"/>
  <c r="AJ6" i="1"/>
  <c r="O29" i="1"/>
  <c r="AH5" i="1"/>
  <c r="N28" i="1"/>
  <c r="X7" i="1"/>
  <c r="K30" i="1"/>
  <c r="AH11" i="1"/>
  <c r="N34" i="1"/>
  <c r="AJ18" i="1"/>
  <c r="O41" i="1"/>
  <c r="O40" i="1"/>
  <c r="AJ9" i="1"/>
  <c r="O32" i="1"/>
  <c r="V15" i="1"/>
  <c r="AJ8" i="1"/>
  <c r="O31" i="1"/>
  <c r="X17" i="1"/>
  <c r="K40" i="1"/>
  <c r="AH7" i="1"/>
  <c r="N30" i="1"/>
  <c r="L16" i="1"/>
  <c r="G39" i="1"/>
  <c r="J18" i="1"/>
  <c r="F41" i="1"/>
  <c r="V8" i="1"/>
  <c r="J31" i="1"/>
  <c r="V18" i="1"/>
  <c r="J41" i="1"/>
  <c r="AJ7" i="1"/>
  <c r="O30" i="1"/>
  <c r="AJ11" i="1"/>
  <c r="O34" i="1"/>
  <c r="J10" i="1"/>
  <c r="F33" i="1"/>
  <c r="X18" i="1"/>
  <c r="K41" i="1"/>
  <c r="L10" i="1"/>
  <c r="G33" i="1"/>
  <c r="J9" i="1"/>
  <c r="F32" i="1"/>
  <c r="L12" i="1"/>
  <c r="G35" i="1"/>
  <c r="L5" i="1"/>
  <c r="G28" i="1"/>
  <c r="L6" i="1"/>
  <c r="G29" i="1"/>
  <c r="Q27" i="6"/>
  <c r="P27" i="6"/>
  <c r="W18" i="6"/>
  <c r="W17" i="6"/>
  <c r="AI20" i="6"/>
  <c r="K18" i="6"/>
  <c r="AI17" i="6"/>
  <c r="W19" i="6"/>
  <c r="W16" i="6"/>
  <c r="W15" i="6"/>
  <c r="J34" i="6" s="1"/>
  <c r="AI22" i="6"/>
  <c r="AI13" i="6"/>
  <c r="N32" i="6" s="1"/>
  <c r="W22" i="6"/>
  <c r="AI21" i="6"/>
  <c r="W21" i="6"/>
  <c r="K8" i="6"/>
  <c r="W20" i="6"/>
  <c r="W9" i="6"/>
  <c r="U17" i="6"/>
  <c r="U18" i="6"/>
  <c r="AG17" i="6"/>
  <c r="U16" i="6"/>
  <c r="U19" i="6"/>
  <c r="AG22" i="6"/>
  <c r="U22" i="6"/>
  <c r="AG21" i="6"/>
  <c r="AG18" i="6"/>
  <c r="U15" i="6"/>
  <c r="I34" i="6" s="1"/>
  <c r="AG13" i="6"/>
  <c r="M32" i="6" s="1"/>
  <c r="U21" i="6"/>
  <c r="AG20" i="6"/>
  <c r="U20" i="6"/>
  <c r="U9" i="6"/>
  <c r="AG19" i="6"/>
  <c r="I8" i="6"/>
  <c r="I18" i="6"/>
  <c r="I17" i="6"/>
  <c r="AZ9" i="1" l="1"/>
  <c r="AZ14" i="1"/>
  <c r="AZ16" i="1"/>
  <c r="AZ12" i="1"/>
  <c r="AZ17" i="1"/>
  <c r="AZ7" i="1"/>
  <c r="AZ8" i="1"/>
  <c r="N37" i="6"/>
  <c r="Y26" i="2"/>
  <c r="M26" i="6"/>
  <c r="R26" i="6" s="1"/>
  <c r="X36" i="2"/>
  <c r="X26" i="2"/>
  <c r="AJ19" i="6"/>
  <c r="AH20" i="6"/>
  <c r="M39" i="6"/>
  <c r="X15" i="6"/>
  <c r="V22" i="6"/>
  <c r="I41" i="6"/>
  <c r="V17" i="6"/>
  <c r="I36" i="6"/>
  <c r="AJ21" i="6"/>
  <c r="N40" i="6"/>
  <c r="X18" i="6"/>
  <c r="J37" i="6"/>
  <c r="V21" i="6"/>
  <c r="I40" i="6"/>
  <c r="AH22" i="6"/>
  <c r="M41" i="6"/>
  <c r="X16" i="6"/>
  <c r="J35" i="6"/>
  <c r="AJ20" i="6"/>
  <c r="N39" i="6"/>
  <c r="V19" i="6"/>
  <c r="I38" i="6"/>
  <c r="X9" i="6"/>
  <c r="J28" i="6"/>
  <c r="X19" i="6"/>
  <c r="J38" i="6"/>
  <c r="AH19" i="6"/>
  <c r="M38" i="6"/>
  <c r="M34" i="6"/>
  <c r="J18" i="6"/>
  <c r="AH18" i="6"/>
  <c r="M37" i="6"/>
  <c r="L8" i="6"/>
  <c r="F27" i="6"/>
  <c r="J8" i="6"/>
  <c r="E27" i="6"/>
  <c r="V20" i="6"/>
  <c r="I39" i="6"/>
  <c r="AH17" i="6"/>
  <c r="M36" i="6"/>
  <c r="AJ13" i="6"/>
  <c r="N35" i="6"/>
  <c r="N26" i="6"/>
  <c r="M35" i="6"/>
  <c r="AH13" i="6"/>
  <c r="X22" i="6"/>
  <c r="J41" i="6"/>
  <c r="L17" i="6"/>
  <c r="F35" i="6"/>
  <c r="J17" i="6"/>
  <c r="E35" i="6"/>
  <c r="V15" i="6"/>
  <c r="X20" i="6"/>
  <c r="J39" i="6"/>
  <c r="V9" i="6"/>
  <c r="I28" i="6"/>
  <c r="V16" i="6"/>
  <c r="I35" i="6"/>
  <c r="AJ17" i="6"/>
  <c r="N36" i="6"/>
  <c r="AH21" i="6"/>
  <c r="M40" i="6"/>
  <c r="V18" i="6"/>
  <c r="I37" i="6"/>
  <c r="X21" i="6"/>
  <c r="J40" i="6"/>
  <c r="AJ22" i="6"/>
  <c r="N41" i="6"/>
  <c r="L18" i="6"/>
  <c r="X17" i="6"/>
  <c r="J36" i="6"/>
  <c r="Y38" i="2"/>
  <c r="Y36" i="2"/>
  <c r="Y37" i="2"/>
  <c r="Y35" i="2"/>
  <c r="X37" i="2"/>
  <c r="X33" i="2"/>
  <c r="X34" i="2"/>
  <c r="Y34" i="2"/>
  <c r="X28" i="2"/>
  <c r="X30" i="2"/>
  <c r="X35" i="2"/>
  <c r="Y28" i="2"/>
  <c r="X40" i="2"/>
  <c r="X31" i="2"/>
  <c r="X39" i="2"/>
  <c r="X38" i="2"/>
  <c r="U27" i="1"/>
  <c r="V27" i="1"/>
  <c r="T27" i="1"/>
  <c r="S27" i="1"/>
  <c r="U28" i="1"/>
  <c r="V28" i="1"/>
  <c r="U34" i="1"/>
  <c r="V34" i="1"/>
  <c r="S41" i="1"/>
  <c r="T41" i="1"/>
  <c r="U40" i="1"/>
  <c r="V40" i="1"/>
  <c r="U37" i="1"/>
  <c r="V37" i="1"/>
  <c r="T29" i="1"/>
  <c r="S29" i="1"/>
  <c r="U31" i="1"/>
  <c r="V31" i="1"/>
  <c r="S35" i="1"/>
  <c r="T35" i="1"/>
  <c r="U35" i="1"/>
  <c r="V35" i="1"/>
  <c r="U33" i="1"/>
  <c r="V33" i="1"/>
  <c r="U39" i="1"/>
  <c r="V39" i="1"/>
  <c r="U36" i="1"/>
  <c r="V36" i="1"/>
  <c r="T37" i="1"/>
  <c r="S37" i="1"/>
  <c r="S39" i="1"/>
  <c r="T39" i="1"/>
  <c r="S38" i="1"/>
  <c r="T38" i="1"/>
  <c r="S31" i="1"/>
  <c r="T31" i="1"/>
  <c r="U41" i="1"/>
  <c r="V41" i="1"/>
  <c r="U29" i="1"/>
  <c r="V29" i="1"/>
  <c r="S32" i="1"/>
  <c r="T32" i="1"/>
  <c r="S33" i="1"/>
  <c r="T33" i="1"/>
  <c r="S36" i="1"/>
  <c r="T36" i="1"/>
  <c r="S28" i="1"/>
  <c r="T28" i="1"/>
  <c r="U32" i="1"/>
  <c r="V32" i="1"/>
  <c r="S40" i="1"/>
  <c r="T40" i="1"/>
  <c r="U30" i="1"/>
  <c r="V30" i="1"/>
  <c r="U38" i="1"/>
  <c r="V38" i="1"/>
  <c r="S34" i="1"/>
  <c r="T34" i="1"/>
  <c r="S30" i="1"/>
  <c r="T30" i="1"/>
  <c r="W27" i="6"/>
  <c r="R36" i="6" l="1"/>
  <c r="S36" i="6"/>
  <c r="U36" i="6"/>
  <c r="T36" i="6"/>
  <c r="S26" i="6"/>
  <c r="X26" i="6" s="1"/>
  <c r="Y34" i="1"/>
  <c r="Z35" i="1"/>
  <c r="Y27" i="1"/>
  <c r="Z27" i="1"/>
  <c r="Z30" i="1"/>
  <c r="Z29" i="1"/>
  <c r="Y39" i="1"/>
  <c r="Z39" i="1"/>
  <c r="Z31" i="1"/>
  <c r="T33" i="6"/>
  <c r="U33" i="6"/>
  <c r="U35" i="6"/>
  <c r="T35" i="6"/>
  <c r="U30" i="6"/>
  <c r="T30" i="6"/>
  <c r="R27" i="6"/>
  <c r="S27" i="6"/>
  <c r="R33" i="6"/>
  <c r="S33" i="6"/>
  <c r="R32" i="6"/>
  <c r="S32" i="6"/>
  <c r="R29" i="6"/>
  <c r="S29" i="6"/>
  <c r="T39" i="6"/>
  <c r="U39" i="6"/>
  <c r="U41" i="6"/>
  <c r="T41" i="6"/>
  <c r="U26" i="6"/>
  <c r="T26" i="6"/>
  <c r="U32" i="6"/>
  <c r="T32" i="6"/>
  <c r="T38" i="6"/>
  <c r="U38" i="6"/>
  <c r="U37" i="6"/>
  <c r="T37" i="6"/>
  <c r="T34" i="6"/>
  <c r="U34" i="6"/>
  <c r="R34" i="6"/>
  <c r="S34" i="6"/>
  <c r="T29" i="6"/>
  <c r="U29" i="6"/>
  <c r="R31" i="6"/>
  <c r="S31" i="6"/>
  <c r="R41" i="6"/>
  <c r="S41" i="6"/>
  <c r="T40" i="6"/>
  <c r="U40" i="6"/>
  <c r="R28" i="6"/>
  <c r="S28" i="6"/>
  <c r="R35" i="6"/>
  <c r="S35" i="6"/>
  <c r="R39" i="6"/>
  <c r="S39" i="6"/>
  <c r="R38" i="6"/>
  <c r="S38" i="6"/>
  <c r="R40" i="6"/>
  <c r="S40" i="6"/>
  <c r="T31" i="6"/>
  <c r="U31" i="6"/>
  <c r="R30" i="6"/>
  <c r="S30" i="6"/>
  <c r="R37" i="6"/>
  <c r="S37" i="6"/>
  <c r="T27" i="6"/>
  <c r="U27" i="6"/>
  <c r="T28" i="6"/>
  <c r="U28" i="6"/>
  <c r="Z32" i="1"/>
  <c r="Y33" i="1"/>
  <c r="Y31" i="1"/>
  <c r="Y41" i="1"/>
  <c r="Z38" i="1"/>
  <c r="Y30" i="1"/>
  <c r="Y40" i="1"/>
  <c r="Y36" i="1"/>
  <c r="Z41" i="1"/>
  <c r="Z33" i="1"/>
  <c r="Z40" i="1"/>
  <c r="Z28" i="1"/>
  <c r="Y29" i="1"/>
  <c r="Y28" i="1"/>
  <c r="Y32" i="1"/>
  <c r="Y38" i="1"/>
  <c r="Z36" i="1"/>
  <c r="Y35" i="1"/>
  <c r="Z37" i="1"/>
  <c r="Z34" i="1"/>
  <c r="Y37" i="1"/>
  <c r="Y27" i="6" l="1"/>
  <c r="X40" i="6"/>
  <c r="X34" i="6"/>
  <c r="X29" i="6"/>
  <c r="X27" i="6"/>
  <c r="X30" i="6"/>
  <c r="X39" i="6"/>
  <c r="X31" i="6"/>
  <c r="Y39" i="6"/>
  <c r="X33" i="6"/>
  <c r="X35" i="6"/>
  <c r="Y34" i="6"/>
  <c r="Y41" i="6"/>
  <c r="Y36" i="6"/>
  <c r="Y28" i="6"/>
  <c r="Y31" i="6"/>
  <c r="Y40" i="6"/>
  <c r="Y29" i="6"/>
  <c r="X36" i="6"/>
  <c r="Y33" i="6"/>
  <c r="Y30" i="6"/>
  <c r="Y37" i="6"/>
  <c r="Y26" i="6"/>
  <c r="X37" i="6"/>
  <c r="X38" i="6"/>
  <c r="X28" i="6"/>
  <c r="X41" i="6"/>
  <c r="Y38" i="6"/>
  <c r="X32" i="6"/>
  <c r="Y35" i="6"/>
  <c r="Y32" i="6"/>
</calcChain>
</file>

<file path=xl/sharedStrings.xml><?xml version="1.0" encoding="utf-8"?>
<sst xmlns="http://schemas.openxmlformats.org/spreadsheetml/2006/main" count="374" uniqueCount="46">
  <si>
    <t>t (h)</t>
  </si>
  <si>
    <t>Area ext (mm2)</t>
  </si>
  <si>
    <t>Area seco (mm2)</t>
  </si>
  <si>
    <t>D ext (mm)</t>
  </si>
  <si>
    <t>Nro Lobulos</t>
  </si>
  <si>
    <t>REPETICIÓN 1</t>
  </si>
  <si>
    <t>REPETICIÓN 2</t>
  </si>
  <si>
    <t>REPETICIÓN 3</t>
  </si>
  <si>
    <t>D seco (mm)</t>
  </si>
  <si>
    <t>Wavelenght [mm]</t>
  </si>
  <si>
    <t>Espesor corona[mm]</t>
  </si>
  <si>
    <t>log(Wave)</t>
  </si>
  <si>
    <t>log(Espesor)</t>
  </si>
  <si>
    <t>t/tau</t>
  </si>
  <si>
    <t>tau (h)</t>
  </si>
  <si>
    <t>Cg (%w/w)</t>
  </si>
  <si>
    <t>t_prom (h)</t>
  </si>
  <si>
    <t>NL prom</t>
  </si>
  <si>
    <t>error NL?</t>
  </si>
  <si>
    <t>dif t</t>
  </si>
  <si>
    <t>err% NL</t>
  </si>
  <si>
    <t>Wave_prom</t>
  </si>
  <si>
    <t>error_wave</t>
  </si>
  <si>
    <t>esp_prom</t>
  </si>
  <si>
    <t>error_esp</t>
  </si>
  <si>
    <t>err%  Wave</t>
  </si>
  <si>
    <t>err% esp</t>
  </si>
  <si>
    <t>error NL</t>
  </si>
  <si>
    <t>Dext prom</t>
  </si>
  <si>
    <t>err_Dext_prom</t>
  </si>
  <si>
    <t>Ds prom</t>
  </si>
  <si>
    <t>err_Ds_prom</t>
  </si>
  <si>
    <t>err_NL_prom</t>
  </si>
  <si>
    <t>long onda prom</t>
  </si>
  <si>
    <t>err_long onda</t>
  </si>
  <si>
    <t>espesor prom</t>
  </si>
  <si>
    <t>err_espesor_prom</t>
  </si>
  <si>
    <t>t prom</t>
  </si>
  <si>
    <t>t_tau prom</t>
  </si>
  <si>
    <t>PROMEDIOS Y DESVIOS CON PROPAGACIÓN DE ERROR</t>
  </si>
  <si>
    <t>R</t>
  </si>
  <si>
    <t>err_R</t>
  </si>
  <si>
    <t>lambda_R</t>
  </si>
  <si>
    <t>err_lambda_R</t>
  </si>
  <si>
    <t>R_esp</t>
  </si>
  <si>
    <t>err_R_esp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</si>
</sst>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trike/>
      <sz val="11"/>
      <color theme="4" tint="-0.499984740745262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2" xfId="0" applyFont="1" applyFill="1" applyBorder="1"/>
    <xf numFmtId="0" fontId="1" fillId="2" borderId="1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/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0" borderId="8" xfId="0" applyFont="1" applyBorder="1"/>
    <xf numFmtId="0" fontId="3" fillId="0" borderId="0" xfId="0" applyFont="1" applyBorder="1"/>
    <xf numFmtId="0" fontId="0" fillId="0" borderId="0" xfId="0" applyBorder="1"/>
    <xf numFmtId="0" fontId="3" fillId="0" borderId="9" xfId="0" applyFont="1" applyBorder="1"/>
    <xf numFmtId="0" fontId="0" fillId="0" borderId="11" xfId="0" applyBorder="1"/>
    <xf numFmtId="0" fontId="3" fillId="0" borderId="11" xfId="0" applyFont="1" applyBorder="1"/>
    <xf numFmtId="0" fontId="3" fillId="0" borderId="13" xfId="0" applyFont="1" applyBorder="1"/>
    <xf numFmtId="0" fontId="3" fillId="0" borderId="7" xfId="0" applyFont="1" applyFill="1" applyBorder="1"/>
    <xf numFmtId="0" fontId="3" fillId="0" borderId="14" xfId="0" applyFont="1" applyBorder="1"/>
    <xf numFmtId="0" fontId="3" fillId="0" borderId="13" xfId="0" applyFont="1" applyFill="1" applyBorder="1"/>
    <xf numFmtId="0" fontId="3" fillId="0" borderId="5" xfId="0" applyFont="1" applyBorder="1"/>
    <xf numFmtId="0" fontId="3" fillId="0" borderId="10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/>
    <xf numFmtId="0" fontId="4" fillId="0" borderId="14" xfId="0" applyFont="1" applyBorder="1"/>
    <xf numFmtId="0" fontId="4" fillId="0" borderId="9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4" fillId="0" borderId="11" xfId="0" applyFont="1" applyBorder="1"/>
    <xf numFmtId="0" fontId="4" fillId="0" borderId="15" xfId="0" applyFont="1" applyBorder="1"/>
    <xf numFmtId="0" fontId="4" fillId="0" borderId="12" xfId="0" applyFont="1" applyBorder="1"/>
    <xf numFmtId="0" fontId="0" fillId="0" borderId="0" xfId="0" applyFill="1" applyBorder="1"/>
    <xf numFmtId="0" fontId="6" fillId="0" borderId="0" xfId="0" applyFont="1" applyBorder="1"/>
    <xf numFmtId="0" fontId="4" fillId="0" borderId="10" xfId="0" applyFont="1" applyBorder="1"/>
    <xf numFmtId="0" fontId="5" fillId="0" borderId="0" xfId="0" applyFont="1"/>
    <xf numFmtId="0" fontId="0" fillId="0" borderId="0" xfId="0" applyFont="1" applyBorder="1"/>
    <xf numFmtId="0" fontId="0" fillId="0" borderId="11" xfId="0" applyFont="1" applyBorder="1"/>
    <xf numFmtId="0" fontId="3" fillId="0" borderId="12" xfId="0" applyFont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2" borderId="0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"/>
  <sheetViews>
    <sheetView topLeftCell="AI1" zoomScale="85" zoomScaleNormal="85" workbookViewId="0">
      <selection activeCell="BD11" sqref="BD4:BD11"/>
    </sheetView>
  </sheetViews>
  <sheetFormatPr baseColWidth="10" defaultRowHeight="15" x14ac:dyDescent="0.25"/>
  <cols>
    <col min="4" max="4" width="14.7109375" bestFit="1" customWidth="1"/>
    <col min="5" max="5" width="12.140625" customWidth="1"/>
    <col min="6" max="6" width="15.85546875" bestFit="1" customWidth="1"/>
    <col min="7" max="7" width="19.28515625" bestFit="1" customWidth="1"/>
    <col min="9" max="9" width="17.28515625" bestFit="1" customWidth="1"/>
    <col min="10" max="10" width="17.28515625" customWidth="1"/>
    <col min="11" max="11" width="19.28515625" bestFit="1" customWidth="1"/>
    <col min="12" max="12" width="19.28515625" customWidth="1"/>
    <col min="16" max="16" width="14.7109375" bestFit="1" customWidth="1"/>
    <col min="18" max="18" width="15.85546875" bestFit="1" customWidth="1"/>
    <col min="19" max="19" width="12" bestFit="1" customWidth="1"/>
    <col min="21" max="21" width="17.28515625" bestFit="1" customWidth="1"/>
    <col min="22" max="22" width="17.28515625" customWidth="1"/>
    <col min="23" max="23" width="19.28515625" bestFit="1" customWidth="1"/>
    <col min="24" max="24" width="19.28515625" customWidth="1"/>
    <col min="28" max="28" width="14.7109375" bestFit="1" customWidth="1"/>
    <col min="30" max="30" width="15.85546875" bestFit="1" customWidth="1"/>
    <col min="33" max="33" width="17.28515625" bestFit="1" customWidth="1"/>
    <col min="34" max="34" width="12.7109375" bestFit="1" customWidth="1"/>
    <col min="35" max="35" width="19.28515625" bestFit="1" customWidth="1"/>
    <col min="42" max="42" width="14.42578125" bestFit="1" customWidth="1"/>
    <col min="43" max="44" width="14.42578125" customWidth="1"/>
    <col min="49" max="49" width="14.85546875" bestFit="1" customWidth="1"/>
    <col min="50" max="50" width="13.28515625" bestFit="1" customWidth="1"/>
    <col min="51" max="52" width="13.28515625" customWidth="1"/>
    <col min="53" max="53" width="13.140625" bestFit="1" customWidth="1"/>
    <col min="54" max="54" width="17.42578125" bestFit="1" customWidth="1"/>
  </cols>
  <sheetData>
    <row r="1" spans="2:56" ht="15.75" thickBot="1" x14ac:dyDescent="0.3"/>
    <row r="2" spans="2:56" ht="15.75" thickBot="1" x14ac:dyDescent="0.3">
      <c r="B2" s="49" t="s">
        <v>5</v>
      </c>
      <c r="C2" s="50"/>
      <c r="D2" s="50"/>
      <c r="E2" s="50"/>
      <c r="F2" s="50"/>
      <c r="G2" s="50"/>
      <c r="H2" s="51"/>
      <c r="I2" s="4"/>
      <c r="J2" s="4"/>
      <c r="K2" s="4"/>
      <c r="L2" s="4"/>
      <c r="N2" s="49" t="s">
        <v>6</v>
      </c>
      <c r="O2" s="50"/>
      <c r="P2" s="50"/>
      <c r="Q2" s="50"/>
      <c r="R2" s="50"/>
      <c r="S2" s="50"/>
      <c r="T2" s="51"/>
      <c r="U2" s="4"/>
      <c r="V2" s="4"/>
      <c r="W2" s="4"/>
      <c r="X2" s="4"/>
      <c r="Z2" s="49" t="s">
        <v>7</v>
      </c>
      <c r="AA2" s="50"/>
      <c r="AB2" s="50"/>
      <c r="AC2" s="50"/>
      <c r="AD2" s="50"/>
      <c r="AE2" s="50"/>
      <c r="AF2" s="51"/>
      <c r="AM2" s="52" t="s">
        <v>39</v>
      </c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4"/>
    </row>
    <row r="3" spans="2:56" ht="15.75" thickBot="1" x14ac:dyDescent="0.3">
      <c r="B3" s="1" t="s">
        <v>0</v>
      </c>
      <c r="C3" s="1" t="s">
        <v>13</v>
      </c>
      <c r="D3" s="2" t="s">
        <v>1</v>
      </c>
      <c r="E3" s="2" t="s">
        <v>3</v>
      </c>
      <c r="F3" s="2" t="s">
        <v>2</v>
      </c>
      <c r="G3" s="2" t="s">
        <v>8</v>
      </c>
      <c r="H3" s="3" t="s">
        <v>4</v>
      </c>
      <c r="I3" s="5" t="s">
        <v>9</v>
      </c>
      <c r="J3" s="5" t="s">
        <v>11</v>
      </c>
      <c r="K3" s="5" t="s">
        <v>10</v>
      </c>
      <c r="L3" s="5" t="s">
        <v>12</v>
      </c>
      <c r="N3" s="1" t="s">
        <v>0</v>
      </c>
      <c r="O3" s="1" t="s">
        <v>13</v>
      </c>
      <c r="P3" s="2" t="s">
        <v>1</v>
      </c>
      <c r="Q3" s="2" t="s">
        <v>3</v>
      </c>
      <c r="R3" s="2" t="s">
        <v>2</v>
      </c>
      <c r="S3" s="2" t="s">
        <v>8</v>
      </c>
      <c r="T3" s="3" t="s">
        <v>4</v>
      </c>
      <c r="U3" s="5" t="s">
        <v>9</v>
      </c>
      <c r="V3" s="5" t="s">
        <v>11</v>
      </c>
      <c r="W3" s="5" t="s">
        <v>10</v>
      </c>
      <c r="X3" s="5" t="s">
        <v>12</v>
      </c>
      <c r="Z3" s="1" t="s">
        <v>0</v>
      </c>
      <c r="AA3" s="1" t="s">
        <v>13</v>
      </c>
      <c r="AB3" s="2" t="s">
        <v>1</v>
      </c>
      <c r="AC3" s="2" t="s">
        <v>3</v>
      </c>
      <c r="AD3" s="2" t="s">
        <v>2</v>
      </c>
      <c r="AE3" s="2" t="s">
        <v>8</v>
      </c>
      <c r="AF3" s="3" t="s">
        <v>4</v>
      </c>
      <c r="AG3" s="5" t="s">
        <v>9</v>
      </c>
      <c r="AH3" s="5" t="s">
        <v>11</v>
      </c>
      <c r="AI3" s="5" t="s">
        <v>10</v>
      </c>
      <c r="AJ3" s="5" t="s">
        <v>12</v>
      </c>
      <c r="AM3" s="42" t="s">
        <v>37</v>
      </c>
      <c r="AN3" s="43" t="s">
        <v>38</v>
      </c>
      <c r="AO3" s="43" t="s">
        <v>28</v>
      </c>
      <c r="AP3" s="43" t="s">
        <v>29</v>
      </c>
      <c r="AQ3" s="43" t="s">
        <v>40</v>
      </c>
      <c r="AR3" s="43" t="s">
        <v>41</v>
      </c>
      <c r="AS3" s="43" t="s">
        <v>30</v>
      </c>
      <c r="AT3" s="43" t="s">
        <v>31</v>
      </c>
      <c r="AU3" s="43" t="s">
        <v>17</v>
      </c>
      <c r="AV3" s="43" t="s">
        <v>32</v>
      </c>
      <c r="AW3" s="43" t="s">
        <v>33</v>
      </c>
      <c r="AX3" s="43" t="s">
        <v>34</v>
      </c>
      <c r="AY3" s="43" t="s">
        <v>42</v>
      </c>
      <c r="AZ3" s="43" t="s">
        <v>43</v>
      </c>
      <c r="BA3" s="43" t="s">
        <v>35</v>
      </c>
      <c r="BB3" s="44" t="s">
        <v>36</v>
      </c>
      <c r="BC3" s="48" t="s">
        <v>44</v>
      </c>
      <c r="BD3" s="48" t="s">
        <v>45</v>
      </c>
    </row>
    <row r="4" spans="2:56" x14ac:dyDescent="0.25">
      <c r="B4">
        <v>0</v>
      </c>
      <c r="C4">
        <f t="shared" ref="C4:C13" si="0">B4/$A$25</f>
        <v>0</v>
      </c>
      <c r="D4">
        <v>10.8502777777777</v>
      </c>
      <c r="E4">
        <f>(D4/PI())^(1/2)*2</f>
        <v>3.716853876335164</v>
      </c>
      <c r="F4">
        <v>4.9736111111111097</v>
      </c>
      <c r="G4">
        <f>(F4/PI())^(1/2)*2</f>
        <v>2.5164654471700691</v>
      </c>
      <c r="H4">
        <v>34</v>
      </c>
      <c r="I4">
        <f>PI()*E4/H4</f>
        <v>0.3434364950694499</v>
      </c>
      <c r="J4">
        <f>LOG(I4)</f>
        <v>-0.46415355668493191</v>
      </c>
      <c r="K4">
        <f>(E4-G4)/2</f>
        <v>0.6001942145825474</v>
      </c>
      <c r="L4">
        <f>LOG(K4)</f>
        <v>-0.22170819516072432</v>
      </c>
      <c r="N4">
        <v>0</v>
      </c>
      <c r="O4">
        <f t="shared" ref="O4:O18" si="1">N4/$A$25</f>
        <v>0</v>
      </c>
      <c r="P4">
        <v>9.3787158145065401</v>
      </c>
      <c r="Q4">
        <f>(P4/PI())^(1/2)*2</f>
        <v>3.4556261160407353</v>
      </c>
      <c r="R4">
        <v>5.5017835909631296</v>
      </c>
      <c r="S4">
        <f>(R4/PI())^(1/2)*2</f>
        <v>2.6467127601213707</v>
      </c>
      <c r="T4">
        <v>40</v>
      </c>
      <c r="U4">
        <f>PI()*Q4/T4</f>
        <v>0.27140424049266509</v>
      </c>
      <c r="V4">
        <f>LOG(U4)</f>
        <v>-0.56638337108977499</v>
      </c>
      <c r="W4">
        <f>(Q4-S4)/2</f>
        <v>0.40445667795968232</v>
      </c>
      <c r="X4">
        <f>LOG(W4)</f>
        <v>-0.39312798957864714</v>
      </c>
      <c r="Z4">
        <v>0</v>
      </c>
      <c r="AA4">
        <f t="shared" ref="AA4:AA11" si="2">Z4/$A$25</f>
        <v>0</v>
      </c>
      <c r="AB4">
        <v>9.5398347107438006</v>
      </c>
      <c r="AC4">
        <f>(AB4/PI())^(1/2)*2</f>
        <v>3.4851821765807509</v>
      </c>
      <c r="AD4">
        <v>5.8757024793388402</v>
      </c>
      <c r="AE4">
        <f>(AD4/PI())^(1/2)*2</f>
        <v>2.7351739889434183</v>
      </c>
      <c r="AF4">
        <v>50</v>
      </c>
      <c r="AG4">
        <f>PI()*AC4/AF4</f>
        <v>0.21898045444736344</v>
      </c>
      <c r="AH4">
        <f>LOG(AG4)</f>
        <v>-0.659594647280772</v>
      </c>
      <c r="AI4">
        <f>(AC4-AE4)/2</f>
        <v>0.37500409381866628</v>
      </c>
      <c r="AJ4">
        <f>LOG(AI4)</f>
        <v>-0.42596399117054223</v>
      </c>
      <c r="AM4" s="45">
        <f>AVERAGE(B4,N4,Z4)</f>
        <v>0</v>
      </c>
      <c r="AN4" s="14">
        <f>AVERAGE(C4,O4,AA4)</f>
        <v>0</v>
      </c>
      <c r="AO4" s="14">
        <f>AVERAGE(E4,Q4,AC4)</f>
        <v>3.552554056318884</v>
      </c>
      <c r="AP4" s="14">
        <f>_xlfn.STDEV.S(E4,Q4,AC4)</f>
        <v>0.14305318354268773</v>
      </c>
      <c r="AQ4" s="14">
        <f>AO4/2</f>
        <v>1.776277028159442</v>
      </c>
      <c r="AR4" s="14">
        <f>AP4/2</f>
        <v>7.1526591771343864E-2</v>
      </c>
      <c r="AS4" s="14">
        <f t="shared" ref="AS4:AS18" si="3">AVERAGE(G4,S4,AE4)</f>
        <v>2.6327840654116192</v>
      </c>
      <c r="AT4" s="14">
        <f t="shared" ref="AT4:AT18" si="4">_xlfn.STDEV.S(G4,S4,AE4)</f>
        <v>0.11001755752330761</v>
      </c>
      <c r="AU4" s="14">
        <f t="shared" ref="AU4:AU18" si="5">AVERAGE(H4,T4,AF4)</f>
        <v>41.333333333333336</v>
      </c>
      <c r="AV4" s="14">
        <f t="shared" ref="AV4:AV18" si="6">_xlfn.STDEV.S(H4,T4,AF4)</f>
        <v>8.08290376865477</v>
      </c>
      <c r="AW4" s="14">
        <f t="shared" ref="AW4:AW18" si="7">AVERAGE(I4,U4,AG4)</f>
        <v>0.27794039666982617</v>
      </c>
      <c r="AX4" s="14">
        <f t="shared" ref="AX4:AX18" si="8">PI()/AU4*AP4+PI()*AO4/AU4^2*AV4</f>
        <v>6.3675759191338888E-2</v>
      </c>
      <c r="AY4" s="14">
        <f>AW4/AQ4</f>
        <v>0.15647356367481982</v>
      </c>
      <c r="AZ4" s="14">
        <f>1/AQ4*AX4+AW4/AQ4^2*AR4</f>
        <v>4.2148706939531974E-2</v>
      </c>
      <c r="BA4" s="14">
        <f t="shared" ref="BA4:BA18" si="9">AVERAGE(K4,W4,AI4)</f>
        <v>0.45988499545363198</v>
      </c>
      <c r="BB4" s="46">
        <f t="shared" ref="BB4:BB18" si="10">(AT4+AP4)/2</f>
        <v>0.12653537053299768</v>
      </c>
      <c r="BC4">
        <f>AQ4/BA4</f>
        <v>3.8624374478826318</v>
      </c>
      <c r="BD4">
        <f>1/BA4*AR4+AQ4/BA4^2*BB4</f>
        <v>1.218264459459163</v>
      </c>
    </row>
    <row r="5" spans="2:56" x14ac:dyDescent="0.25">
      <c r="B5">
        <v>1.1111111E-2</v>
      </c>
      <c r="C5">
        <f t="shared" si="0"/>
        <v>7.4830712248717191E-4</v>
      </c>
      <c r="D5">
        <v>12.311111111111099</v>
      </c>
      <c r="E5">
        <f t="shared" ref="E5:E13" si="11">(D5/PI())^(1/2)*2</f>
        <v>3.9591657588809159</v>
      </c>
      <c r="F5">
        <v>4.91</v>
      </c>
      <c r="G5">
        <f t="shared" ref="G5:G13" si="12">(F5/PI())^(1/2)*2</f>
        <v>2.500321212294462</v>
      </c>
      <c r="H5">
        <v>28</v>
      </c>
      <c r="I5">
        <f t="shared" ref="I5:I13" si="13">PI()*E5/H5</f>
        <v>0.44421735937301943</v>
      </c>
      <c r="J5">
        <f t="shared" ref="J5:J13" si="14">LOG(I5)</f>
        <v>-0.35240447385462825</v>
      </c>
      <c r="K5">
        <f t="shared" ref="K5:K12" si="15">(E5-G5)/2</f>
        <v>0.72942227329322695</v>
      </c>
      <c r="L5">
        <f t="shared" ref="L5:L12" si="16">LOG(K5)</f>
        <v>-0.137020979409058</v>
      </c>
      <c r="N5">
        <v>1.1111111E-2</v>
      </c>
      <c r="O5">
        <f t="shared" si="1"/>
        <v>7.4830712248717191E-4</v>
      </c>
      <c r="P5">
        <v>11.303210463733601</v>
      </c>
      <c r="Q5">
        <f t="shared" ref="Q5:Q17" si="17">(P5/PI())^(1/2)*2</f>
        <v>3.7936386945635583</v>
      </c>
      <c r="R5">
        <v>5.2211652794292496</v>
      </c>
      <c r="S5">
        <f t="shared" ref="S5:S17" si="18">(R5/PI())^(1/2)*2</f>
        <v>2.578331651158853</v>
      </c>
      <c r="T5">
        <v>35</v>
      </c>
      <c r="U5">
        <f t="shared" ref="U5:U17" si="19">PI()*Q5/T5</f>
        <v>0.34051621294899564</v>
      </c>
      <c r="V5">
        <f t="shared" ref="V5:V17" si="20">LOG(U5)</f>
        <v>-0.46786220525881472</v>
      </c>
      <c r="W5">
        <f t="shared" ref="W5:W17" si="21">(Q5-S5)/2</f>
        <v>0.60765352170235265</v>
      </c>
      <c r="X5">
        <f t="shared" ref="X5:X17" si="22">LOG(W5)</f>
        <v>-0.21634398076662764</v>
      </c>
      <c r="Z5">
        <v>1.1111111E-2</v>
      </c>
      <c r="AA5">
        <f t="shared" si="2"/>
        <v>7.4830712248717191E-4</v>
      </c>
      <c r="AB5">
        <v>11.8224793388429</v>
      </c>
      <c r="AC5">
        <f t="shared" ref="AC5:AC10" si="23">(AB5/PI())^(1/2)*2</f>
        <v>3.8798000220409818</v>
      </c>
      <c r="AD5">
        <v>5.4995041322314</v>
      </c>
      <c r="AE5">
        <f t="shared" ref="AE5:AE10" si="24">(AD5/PI())^(1/2)*2</f>
        <v>2.6461644199844145</v>
      </c>
      <c r="AF5">
        <v>34</v>
      </c>
      <c r="AG5">
        <f t="shared" ref="AG5:AG10" si="25">PI()*AC5/AF5</f>
        <v>0.35849268372474902</v>
      </c>
      <c r="AH5">
        <f t="shared" ref="AH5:AH10" si="26">LOG(AG5)</f>
        <v>-0.44551970317719203</v>
      </c>
      <c r="AI5">
        <f t="shared" ref="AI5:AI10" si="27">(AC5-AE5)/2</f>
        <v>0.61681780102828365</v>
      </c>
      <c r="AJ5">
        <f t="shared" ref="AJ5:AJ10" si="28">LOG(AI5)</f>
        <v>-0.2098431012722744</v>
      </c>
      <c r="AM5" s="45">
        <f t="shared" ref="AM5:AM18" si="29">AVERAGE(B5,N5,Z5)</f>
        <v>1.1111111E-2</v>
      </c>
      <c r="AN5" s="14">
        <f t="shared" ref="AN5:AN18" si="30">AVERAGE(C5,O5,AA5)</f>
        <v>7.4830712248717191E-4</v>
      </c>
      <c r="AO5" s="14">
        <f t="shared" ref="AO5:AO18" si="31">AVERAGE(E5,Q5,AC5)</f>
        <v>3.8775348251618187</v>
      </c>
      <c r="AP5" s="14">
        <f t="shared" ref="AP5:AP18" si="32">_xlfn.STDEV.S(E5,Q5,AC5)</f>
        <v>8.2786777887877069E-2</v>
      </c>
      <c r="AQ5" s="14">
        <f t="shared" ref="AQ5:AQ18" si="33">AO5/2</f>
        <v>1.9387674125809093</v>
      </c>
      <c r="AR5" s="14">
        <f t="shared" ref="AR5:AR18" si="34">AP5/2</f>
        <v>4.1393388943938535E-2</v>
      </c>
      <c r="AS5" s="14">
        <f t="shared" si="3"/>
        <v>2.5749390944792432</v>
      </c>
      <c r="AT5" s="14">
        <f t="shared" si="4"/>
        <v>7.2980767246870804E-2</v>
      </c>
      <c r="AU5" s="14">
        <f t="shared" si="5"/>
        <v>32.333333333333336</v>
      </c>
      <c r="AV5" s="14">
        <f t="shared" si="6"/>
        <v>3.7859388972001828</v>
      </c>
      <c r="AW5" s="14">
        <f t="shared" si="7"/>
        <v>0.3810754186822547</v>
      </c>
      <c r="AX5" s="14">
        <f t="shared" si="8"/>
        <v>5.215796453090106E-2</v>
      </c>
      <c r="AY5" s="14">
        <f t="shared" ref="AY5:AY18" si="35">AW5/AQ5</f>
        <v>0.1965555105833777</v>
      </c>
      <c r="AZ5" s="14">
        <f t="shared" ref="AZ5:AZ18" si="36">1/AQ5*AX5+AW5/AQ5^2*AR5</f>
        <v>3.1099173030399292E-2</v>
      </c>
      <c r="BA5" s="14">
        <f t="shared" si="9"/>
        <v>0.65129786534128775</v>
      </c>
      <c r="BB5" s="46">
        <f t="shared" si="10"/>
        <v>7.7883772567373943E-2</v>
      </c>
      <c r="BC5">
        <f t="shared" ref="BC5:BC18" si="37">AQ5/BA5</f>
        <v>2.9767753216340918</v>
      </c>
      <c r="BD5">
        <f t="shared" ref="BD5:BD18" si="38">1/BA5*AR5+AQ5/BA5^2*BB5</f>
        <v>0.41952522128270875</v>
      </c>
    </row>
    <row r="6" spans="2:56" x14ac:dyDescent="0.25">
      <c r="B6">
        <v>2.2222222E-2</v>
      </c>
      <c r="C6">
        <f t="shared" si="0"/>
        <v>1.4966142449743438E-3</v>
      </c>
      <c r="D6">
        <v>13.748055555555499</v>
      </c>
      <c r="E6">
        <f t="shared" si="11"/>
        <v>4.1838460770622534</v>
      </c>
      <c r="F6">
        <v>4.7158333333333298</v>
      </c>
      <c r="G6">
        <f t="shared" si="12"/>
        <v>2.4503847629260664</v>
      </c>
      <c r="H6">
        <v>24</v>
      </c>
      <c r="I6">
        <f t="shared" si="13"/>
        <v>0.54766417081038543</v>
      </c>
      <c r="J6">
        <f t="shared" si="14"/>
        <v>-0.26148567047951332</v>
      </c>
      <c r="K6">
        <f t="shared" si="15"/>
        <v>0.86673065706809349</v>
      </c>
      <c r="L6">
        <f t="shared" si="16"/>
        <v>-6.2115841765396605E-2</v>
      </c>
      <c r="N6">
        <v>2.2222222E-2</v>
      </c>
      <c r="O6">
        <f t="shared" si="1"/>
        <v>1.4966142449743438E-3</v>
      </c>
      <c r="P6">
        <v>12.5047562425683</v>
      </c>
      <c r="Q6">
        <f t="shared" si="17"/>
        <v>3.9901817183321171</v>
      </c>
      <c r="R6">
        <v>5.0463733650416103</v>
      </c>
      <c r="S6">
        <f t="shared" si="18"/>
        <v>2.5348061318115103</v>
      </c>
      <c r="T6">
        <v>28</v>
      </c>
      <c r="U6">
        <f t="shared" si="19"/>
        <v>0.44769734188573135</v>
      </c>
      <c r="V6">
        <f t="shared" si="20"/>
        <v>-0.34901548414634309</v>
      </c>
      <c r="W6">
        <f t="shared" si="21"/>
        <v>0.72768779326030342</v>
      </c>
      <c r="X6">
        <f t="shared" si="22"/>
        <v>-0.13805491017426907</v>
      </c>
      <c r="Z6">
        <v>2.2222222E-2</v>
      </c>
      <c r="AA6">
        <f t="shared" si="2"/>
        <v>1.4966142449743438E-3</v>
      </c>
      <c r="AB6">
        <v>13.605289256198301</v>
      </c>
      <c r="AC6">
        <f t="shared" si="23"/>
        <v>4.1620658690789751</v>
      </c>
      <c r="AD6">
        <v>5.4575206611570204</v>
      </c>
      <c r="AE6">
        <f t="shared" si="24"/>
        <v>2.6360445978765816</v>
      </c>
      <c r="AF6">
        <v>28</v>
      </c>
      <c r="AG6">
        <f t="shared" si="25"/>
        <v>0.46698269850197593</v>
      </c>
      <c r="AH6">
        <f t="shared" si="26"/>
        <v>-0.33069920955018961</v>
      </c>
      <c r="AI6">
        <f t="shared" si="27"/>
        <v>0.76301063560119675</v>
      </c>
      <c r="AJ6">
        <f t="shared" si="28"/>
        <v>-0.11746940837445199</v>
      </c>
      <c r="AM6" s="45">
        <f t="shared" si="29"/>
        <v>2.2222222E-2</v>
      </c>
      <c r="AN6" s="14">
        <f t="shared" si="30"/>
        <v>1.4966142449743438E-3</v>
      </c>
      <c r="AO6" s="14">
        <f t="shared" si="31"/>
        <v>4.1120312214911152</v>
      </c>
      <c r="AP6" s="14">
        <f t="shared" si="32"/>
        <v>0.10608520363377606</v>
      </c>
      <c r="AQ6" s="14">
        <f t="shared" si="33"/>
        <v>2.0560156107455576</v>
      </c>
      <c r="AR6" s="14">
        <f t="shared" si="34"/>
        <v>5.3042601816888031E-2</v>
      </c>
      <c r="AS6" s="14">
        <f t="shared" si="3"/>
        <v>2.5404118308713861</v>
      </c>
      <c r="AT6" s="14">
        <f t="shared" si="4"/>
        <v>9.295677207673228E-2</v>
      </c>
      <c r="AU6" s="14">
        <f t="shared" si="5"/>
        <v>26.666666666666668</v>
      </c>
      <c r="AV6" s="14">
        <f t="shared" si="6"/>
        <v>2.3094010767585034</v>
      </c>
      <c r="AW6" s="14">
        <f t="shared" si="7"/>
        <v>0.48744807039936422</v>
      </c>
      <c r="AX6" s="14">
        <f t="shared" si="8"/>
        <v>5.44513664504334E-2</v>
      </c>
      <c r="AY6" s="14">
        <f t="shared" si="35"/>
        <v>0.23708383722952597</v>
      </c>
      <c r="AZ6" s="14">
        <f t="shared" si="36"/>
        <v>3.2600389644664989E-2</v>
      </c>
      <c r="BA6" s="14">
        <f t="shared" si="9"/>
        <v>0.78580969530986466</v>
      </c>
      <c r="BB6" s="46">
        <f t="shared" si="10"/>
        <v>9.9520987855254178E-2</v>
      </c>
      <c r="BC6">
        <f t="shared" si="37"/>
        <v>2.6164294268917345</v>
      </c>
      <c r="BD6">
        <f t="shared" si="38"/>
        <v>0.39886532948809661</v>
      </c>
    </row>
    <row r="7" spans="2:56" x14ac:dyDescent="0.25">
      <c r="B7">
        <v>0.05</v>
      </c>
      <c r="C7">
        <f t="shared" si="0"/>
        <v>3.3673820848660945E-3</v>
      </c>
      <c r="D7">
        <v>17.348888888888801</v>
      </c>
      <c r="E7">
        <f t="shared" si="11"/>
        <v>4.6999246154113683</v>
      </c>
      <c r="F7">
        <v>4.1544444444444402</v>
      </c>
      <c r="G7">
        <f t="shared" si="12"/>
        <v>2.2999136838307574</v>
      </c>
      <c r="H7">
        <v>22</v>
      </c>
      <c r="I7">
        <f t="shared" si="13"/>
        <v>0.67114766564555406</v>
      </c>
      <c r="J7">
        <f t="shared" si="14"/>
        <v>-0.17318191601648722</v>
      </c>
      <c r="K7">
        <f t="shared" si="15"/>
        <v>1.2000054657903054</v>
      </c>
      <c r="L7">
        <f t="shared" si="16"/>
        <v>7.9183224178593886E-2</v>
      </c>
      <c r="N7">
        <v>0.05</v>
      </c>
      <c r="O7">
        <f t="shared" si="1"/>
        <v>3.3673820848660945E-3</v>
      </c>
      <c r="P7">
        <v>16.274375743162899</v>
      </c>
      <c r="Q7">
        <f t="shared" si="17"/>
        <v>4.5520521484352203</v>
      </c>
      <c r="R7">
        <v>4.6420927467300803</v>
      </c>
      <c r="S7">
        <f t="shared" si="18"/>
        <v>2.4311511790641505</v>
      </c>
      <c r="T7">
        <v>22</v>
      </c>
      <c r="U7">
        <f t="shared" si="19"/>
        <v>0.65003152674007836</v>
      </c>
      <c r="V7">
        <f t="shared" si="20"/>
        <v>-0.18706557942297131</v>
      </c>
      <c r="W7">
        <f t="shared" si="21"/>
        <v>1.0604504846855349</v>
      </c>
      <c r="X7">
        <f t="shared" si="22"/>
        <v>2.5490394936616968E-2</v>
      </c>
      <c r="Z7">
        <v>0.05</v>
      </c>
      <c r="AA7">
        <f t="shared" si="2"/>
        <v>3.3673820848660945E-3</v>
      </c>
      <c r="AB7">
        <v>16.796033057851201</v>
      </c>
      <c r="AC7">
        <f t="shared" si="23"/>
        <v>4.6244322336839581</v>
      </c>
      <c r="AD7">
        <v>4.8743801652892502</v>
      </c>
      <c r="AE7">
        <f t="shared" si="24"/>
        <v>2.4912353526953233</v>
      </c>
      <c r="AF7">
        <v>18</v>
      </c>
      <c r="AG7">
        <f t="shared" si="25"/>
        <v>0.80711568513140886</v>
      </c>
      <c r="AH7">
        <f t="shared" si="26"/>
        <v>-9.3064212720993369E-2</v>
      </c>
      <c r="AI7">
        <f t="shared" si="27"/>
        <v>1.0665984404943174</v>
      </c>
      <c r="AJ7">
        <f t="shared" si="28"/>
        <v>2.8000944352288556E-2</v>
      </c>
      <c r="AM7" s="45">
        <f t="shared" si="29"/>
        <v>5.000000000000001E-2</v>
      </c>
      <c r="AN7" s="14">
        <f t="shared" si="30"/>
        <v>3.3673820848660941E-3</v>
      </c>
      <c r="AO7" s="14">
        <f t="shared" si="31"/>
        <v>4.6254696658435153</v>
      </c>
      <c r="AP7" s="14">
        <f t="shared" si="32"/>
        <v>7.3941692038505966E-2</v>
      </c>
      <c r="AQ7" s="14">
        <f t="shared" si="33"/>
        <v>2.3127348329217576</v>
      </c>
      <c r="AR7" s="14">
        <f t="shared" si="34"/>
        <v>3.6970846019252983E-2</v>
      </c>
      <c r="AS7" s="14">
        <f t="shared" si="3"/>
        <v>2.4074334051967434</v>
      </c>
      <c r="AT7" s="14">
        <f t="shared" si="4"/>
        <v>9.7841171508724914E-2</v>
      </c>
      <c r="AU7" s="14">
        <f t="shared" si="5"/>
        <v>20.666666666666668</v>
      </c>
      <c r="AV7" s="14">
        <f t="shared" si="6"/>
        <v>2.3094010767585034</v>
      </c>
      <c r="AW7" s="14">
        <f t="shared" si="7"/>
        <v>0.70943162583901376</v>
      </c>
      <c r="AX7" s="14">
        <f t="shared" si="8"/>
        <v>8.9811413017768488E-2</v>
      </c>
      <c r="AY7" s="14">
        <f t="shared" si="35"/>
        <v>0.30675009332685338</v>
      </c>
      <c r="AZ7" s="14">
        <f t="shared" si="36"/>
        <v>4.3737060576355818E-2</v>
      </c>
      <c r="BA7" s="14">
        <f t="shared" si="9"/>
        <v>1.1090181303233859</v>
      </c>
      <c r="BB7" s="46">
        <f t="shared" si="10"/>
        <v>8.589143177361544E-2</v>
      </c>
      <c r="BC7">
        <f t="shared" si="37"/>
        <v>2.0853895618887419</v>
      </c>
      <c r="BD7">
        <f t="shared" si="38"/>
        <v>0.19484617553783284</v>
      </c>
    </row>
    <row r="8" spans="2:56" x14ac:dyDescent="0.25">
      <c r="B8">
        <v>7.7777778000000006E-2</v>
      </c>
      <c r="C8">
        <f t="shared" si="0"/>
        <v>5.2381499247578451E-3</v>
      </c>
      <c r="D8">
        <v>19.121111111111102</v>
      </c>
      <c r="E8">
        <f t="shared" si="11"/>
        <v>4.9341417496806432</v>
      </c>
      <c r="F8">
        <v>3.73888888888888</v>
      </c>
      <c r="G8">
        <f t="shared" si="12"/>
        <v>2.1818572791785065</v>
      </c>
      <c r="H8">
        <v>18</v>
      </c>
      <c r="I8">
        <f t="shared" si="13"/>
        <v>0.86117019292041097</v>
      </c>
      <c r="J8">
        <f t="shared" si="14"/>
        <v>-6.4911010518561504E-2</v>
      </c>
      <c r="K8">
        <f t="shared" si="15"/>
        <v>1.3761422352510684</v>
      </c>
      <c r="L8">
        <f t="shared" si="16"/>
        <v>0.13866332401013787</v>
      </c>
      <c r="N8">
        <v>7.7777778000000006E-2</v>
      </c>
      <c r="O8">
        <f t="shared" si="1"/>
        <v>5.2381499247578451E-3</v>
      </c>
      <c r="P8">
        <v>18.635552913198499</v>
      </c>
      <c r="Q8">
        <f t="shared" si="17"/>
        <v>4.8710905254459078</v>
      </c>
      <c r="R8">
        <v>4.0086206896551699</v>
      </c>
      <c r="S8">
        <f t="shared" si="18"/>
        <v>2.2591888769893727</v>
      </c>
      <c r="T8">
        <v>18</v>
      </c>
      <c r="U8">
        <f t="shared" si="19"/>
        <v>0.85016567831731715</v>
      </c>
      <c r="V8">
        <f t="shared" si="20"/>
        <v>-7.0496431735716694E-2</v>
      </c>
      <c r="W8">
        <f t="shared" si="21"/>
        <v>1.3059508242282676</v>
      </c>
      <c r="X8">
        <f t="shared" si="22"/>
        <v>0.11592682382389602</v>
      </c>
      <c r="Z8">
        <v>7.7777778000000006E-2</v>
      </c>
      <c r="AA8">
        <f t="shared" si="2"/>
        <v>5.2381499247578451E-3</v>
      </c>
      <c r="AB8">
        <v>19.8707438016529</v>
      </c>
      <c r="AC8">
        <f t="shared" si="23"/>
        <v>5.0299320861782615</v>
      </c>
      <c r="AD8">
        <v>4.4846280991735501</v>
      </c>
      <c r="AE8">
        <f t="shared" si="24"/>
        <v>2.3895618509045229</v>
      </c>
      <c r="AF8">
        <v>14</v>
      </c>
      <c r="AG8">
        <f t="shared" si="25"/>
        <v>1.1287141207138007</v>
      </c>
      <c r="AH8">
        <f t="shared" si="26"/>
        <v>5.2583958295055425E-2</v>
      </c>
      <c r="AI8">
        <f t="shared" si="27"/>
        <v>1.3201851176368693</v>
      </c>
      <c r="AJ8">
        <f t="shared" si="28"/>
        <v>0.12063483266900106</v>
      </c>
      <c r="AM8" s="45">
        <f t="shared" si="29"/>
        <v>7.7777778000000006E-2</v>
      </c>
      <c r="AN8" s="14">
        <f t="shared" si="30"/>
        <v>5.2381499247578451E-3</v>
      </c>
      <c r="AO8" s="14">
        <f t="shared" si="31"/>
        <v>4.9450547871016042</v>
      </c>
      <c r="AP8" s="14">
        <f t="shared" si="32"/>
        <v>7.9981129920037822E-2</v>
      </c>
      <c r="AQ8" s="14">
        <f t="shared" si="33"/>
        <v>2.4725273935508021</v>
      </c>
      <c r="AR8" s="14">
        <f t="shared" si="34"/>
        <v>3.9990564960018911E-2</v>
      </c>
      <c r="AS8" s="14">
        <f t="shared" si="3"/>
        <v>2.2768693356908005</v>
      </c>
      <c r="AT8" s="14">
        <f t="shared" si="4"/>
        <v>0.10497497913260878</v>
      </c>
      <c r="AU8" s="14">
        <f t="shared" si="5"/>
        <v>16.666666666666668</v>
      </c>
      <c r="AV8" s="14">
        <f t="shared" si="6"/>
        <v>2.3094010767584989</v>
      </c>
      <c r="AW8" s="14">
        <f t="shared" si="7"/>
        <v>0.94668333065050969</v>
      </c>
      <c r="AX8" s="14">
        <f t="shared" si="8"/>
        <v>0.14423454390781085</v>
      </c>
      <c r="AY8" s="14">
        <f t="shared" si="35"/>
        <v>0.38288082595961681</v>
      </c>
      <c r="AZ8" s="14">
        <f t="shared" si="36"/>
        <v>6.4527561905459815E-2</v>
      </c>
      <c r="BA8" s="14">
        <f t="shared" si="9"/>
        <v>1.3340927257054018</v>
      </c>
      <c r="BB8" s="46">
        <f t="shared" si="10"/>
        <v>9.2478054526323294E-2</v>
      </c>
      <c r="BC8">
        <f t="shared" si="37"/>
        <v>1.8533399859769513</v>
      </c>
      <c r="BD8">
        <f t="shared" si="38"/>
        <v>0.15844763798351527</v>
      </c>
    </row>
    <row r="9" spans="2:56" x14ac:dyDescent="0.25">
      <c r="B9">
        <v>0.10555555599999999</v>
      </c>
      <c r="C9">
        <f t="shared" si="0"/>
        <v>7.1089177646495947E-3</v>
      </c>
      <c r="D9">
        <v>22.060833333333299</v>
      </c>
      <c r="E9">
        <f t="shared" si="11"/>
        <v>5.2998797523917078</v>
      </c>
      <c r="F9">
        <v>3.5125000000000002</v>
      </c>
      <c r="G9">
        <f t="shared" si="12"/>
        <v>2.1147704132794791</v>
      </c>
      <c r="H9">
        <v>14</v>
      </c>
      <c r="I9">
        <f t="shared" si="13"/>
        <v>1.1892902353587915</v>
      </c>
      <c r="J9">
        <f t="shared" si="14"/>
        <v>7.5287853132689667E-2</v>
      </c>
      <c r="K9">
        <f t="shared" si="15"/>
        <v>1.5925546695561144</v>
      </c>
      <c r="L9">
        <f t="shared" si="16"/>
        <v>0.20209434981682095</v>
      </c>
      <c r="N9">
        <v>0.10555555599999999</v>
      </c>
      <c r="O9">
        <f t="shared" si="1"/>
        <v>7.1089177646495947E-3</v>
      </c>
      <c r="P9">
        <v>21.575505350772801</v>
      </c>
      <c r="Q9">
        <f t="shared" si="17"/>
        <v>5.2412581133015221</v>
      </c>
      <c r="R9">
        <v>3.7354340071343599</v>
      </c>
      <c r="S9">
        <f t="shared" si="18"/>
        <v>2.1808489848295314</v>
      </c>
      <c r="T9">
        <v>16</v>
      </c>
      <c r="U9">
        <f t="shared" si="19"/>
        <v>1.0291186240197476</v>
      </c>
      <c r="V9">
        <f t="shared" si="20"/>
        <v>1.2465437724454045E-2</v>
      </c>
      <c r="W9">
        <f t="shared" si="21"/>
        <v>1.5302045642359954</v>
      </c>
      <c r="X9">
        <f t="shared" si="22"/>
        <v>0.18474949302694138</v>
      </c>
      <c r="Z9">
        <v>0.10555555599999999</v>
      </c>
      <c r="AA9">
        <f t="shared" si="2"/>
        <v>7.1089177646495947E-3</v>
      </c>
      <c r="AB9">
        <v>23.0922314049586</v>
      </c>
      <c r="AC9">
        <f t="shared" si="23"/>
        <v>5.4223557796375292</v>
      </c>
      <c r="AD9">
        <v>3.9543801652892498</v>
      </c>
      <c r="AE9">
        <f t="shared" si="24"/>
        <v>2.2438523127342056</v>
      </c>
      <c r="AF9">
        <v>12</v>
      </c>
      <c r="AG9">
        <f t="shared" si="25"/>
        <v>1.4195694235382847</v>
      </c>
      <c r="AH9">
        <f t="shared" si="26"/>
        <v>0.15215663639856877</v>
      </c>
      <c r="AI9">
        <f t="shared" si="27"/>
        <v>1.5892517334516618</v>
      </c>
      <c r="AJ9">
        <f t="shared" si="28"/>
        <v>0.20119269380271851</v>
      </c>
      <c r="AM9" s="45">
        <f t="shared" si="29"/>
        <v>0.10555555599999999</v>
      </c>
      <c r="AN9" s="14">
        <f t="shared" si="30"/>
        <v>7.1089177646495956E-3</v>
      </c>
      <c r="AO9" s="14">
        <f t="shared" si="31"/>
        <v>5.3211645484435861</v>
      </c>
      <c r="AP9" s="14">
        <f t="shared" si="32"/>
        <v>9.2406023046739158E-2</v>
      </c>
      <c r="AQ9" s="14">
        <f t="shared" si="33"/>
        <v>2.6605822742217931</v>
      </c>
      <c r="AR9" s="14">
        <f t="shared" si="34"/>
        <v>4.6203011523369579E-2</v>
      </c>
      <c r="AS9" s="14">
        <f t="shared" si="3"/>
        <v>2.1798239036144054</v>
      </c>
      <c r="AT9" s="14">
        <f t="shared" si="4"/>
        <v>6.4547054815330129E-2</v>
      </c>
      <c r="AU9" s="14">
        <f t="shared" si="5"/>
        <v>14</v>
      </c>
      <c r="AV9" s="14">
        <f t="shared" si="6"/>
        <v>2</v>
      </c>
      <c r="AW9" s="14">
        <f t="shared" si="7"/>
        <v>1.2126594276389413</v>
      </c>
      <c r="AX9" s="14">
        <f t="shared" si="8"/>
        <v>0.19131679628561646</v>
      </c>
      <c r="AY9" s="14">
        <f t="shared" si="35"/>
        <v>0.45578723100891066</v>
      </c>
      <c r="AZ9" s="14">
        <f t="shared" si="36"/>
        <v>7.9822954933519069E-2</v>
      </c>
      <c r="BA9" s="14">
        <f t="shared" si="9"/>
        <v>1.5706703224145906</v>
      </c>
      <c r="BB9" s="46">
        <f t="shared" si="10"/>
        <v>7.8476538931034651E-2</v>
      </c>
      <c r="BC9">
        <f t="shared" si="37"/>
        <v>1.6939151623694535</v>
      </c>
      <c r="BD9">
        <f t="shared" si="38"/>
        <v>0.11405042048132723</v>
      </c>
    </row>
    <row r="10" spans="2:56" x14ac:dyDescent="0.25">
      <c r="B10">
        <v>0.161111111</v>
      </c>
      <c r="C10">
        <f t="shared" si="0"/>
        <v>1.0850453377085454E-2</v>
      </c>
      <c r="D10">
        <v>27.968888888888799</v>
      </c>
      <c r="E10">
        <f t="shared" si="11"/>
        <v>5.967503276550179</v>
      </c>
      <c r="F10">
        <v>3.3002777777777701</v>
      </c>
      <c r="G10">
        <f t="shared" si="12"/>
        <v>2.0498888202235124</v>
      </c>
      <c r="H10">
        <v>12</v>
      </c>
      <c r="I10">
        <f t="shared" si="13"/>
        <v>1.5622887044902551</v>
      </c>
      <c r="J10">
        <f t="shared" si="14"/>
        <v>0.19376129278148413</v>
      </c>
      <c r="K10">
        <f t="shared" si="15"/>
        <v>1.9588072281633333</v>
      </c>
      <c r="L10">
        <f t="shared" si="16"/>
        <v>0.29199169793228325</v>
      </c>
      <c r="N10">
        <v>0.161111111</v>
      </c>
      <c r="O10">
        <f t="shared" si="1"/>
        <v>1.0850453377085454E-2</v>
      </c>
      <c r="P10">
        <v>26.0499405469679</v>
      </c>
      <c r="Q10">
        <f t="shared" si="17"/>
        <v>5.7591504965923113</v>
      </c>
      <c r="R10">
        <v>3.11712247324613</v>
      </c>
      <c r="S10">
        <f t="shared" si="18"/>
        <v>1.9921956727991472</v>
      </c>
      <c r="T10">
        <v>12</v>
      </c>
      <c r="U10">
        <f t="shared" si="19"/>
        <v>1.5077420742510343</v>
      </c>
      <c r="V10">
        <f t="shared" si="20"/>
        <v>0.17832705419284101</v>
      </c>
      <c r="W10">
        <f t="shared" si="21"/>
        <v>1.883477411896582</v>
      </c>
      <c r="X10">
        <f t="shared" si="22"/>
        <v>0.27496041617852474</v>
      </c>
      <c r="Z10">
        <v>0.161111111</v>
      </c>
      <c r="AA10">
        <f t="shared" si="2"/>
        <v>1.0850453377085454E-2</v>
      </c>
      <c r="AB10">
        <v>28.0152066115702</v>
      </c>
      <c r="AC10">
        <f t="shared" si="23"/>
        <v>5.9724424578037727</v>
      </c>
      <c r="AD10">
        <v>3.49752066115702</v>
      </c>
      <c r="AE10">
        <f t="shared" si="24"/>
        <v>2.1102562911441325</v>
      </c>
      <c r="AF10">
        <v>10</v>
      </c>
      <c r="AG10">
        <f t="shared" si="25"/>
        <v>1.8762981349424102</v>
      </c>
      <c r="AH10">
        <f t="shared" si="26"/>
        <v>0.27330184687516473</v>
      </c>
      <c r="AI10">
        <f t="shared" si="27"/>
        <v>1.9310930833298201</v>
      </c>
      <c r="AJ10">
        <f t="shared" si="28"/>
        <v>0.28580320832221057</v>
      </c>
      <c r="AM10" s="45">
        <f t="shared" si="29"/>
        <v>0.161111111</v>
      </c>
      <c r="AN10" s="14">
        <f t="shared" si="30"/>
        <v>1.0850453377085454E-2</v>
      </c>
      <c r="AO10" s="14">
        <f t="shared" si="31"/>
        <v>5.8996987436487549</v>
      </c>
      <c r="AP10" s="14">
        <f t="shared" si="32"/>
        <v>0.12174340306909108</v>
      </c>
      <c r="AQ10" s="14">
        <f t="shared" si="33"/>
        <v>2.9498493718243775</v>
      </c>
      <c r="AR10" s="14">
        <f t="shared" si="34"/>
        <v>6.087170153454554E-2</v>
      </c>
      <c r="AS10" s="14">
        <f t="shared" si="3"/>
        <v>2.050780261388931</v>
      </c>
      <c r="AT10" s="14">
        <f t="shared" si="4"/>
        <v>5.9035357215092892E-2</v>
      </c>
      <c r="AU10" s="14">
        <f t="shared" si="5"/>
        <v>11.333333333333334</v>
      </c>
      <c r="AV10" s="14">
        <f t="shared" si="6"/>
        <v>1.1547005383792517</v>
      </c>
      <c r="AW10" s="14">
        <f t="shared" si="7"/>
        <v>1.6487763045612331</v>
      </c>
      <c r="AX10" s="14">
        <f t="shared" si="8"/>
        <v>0.20036973302695585</v>
      </c>
      <c r="AY10" s="14">
        <f t="shared" si="35"/>
        <v>0.55893576136788414</v>
      </c>
      <c r="AZ10" s="14">
        <f t="shared" si="36"/>
        <v>7.9459346673339398E-2</v>
      </c>
      <c r="BA10" s="14">
        <f t="shared" si="9"/>
        <v>1.924459241129912</v>
      </c>
      <c r="BB10" s="46">
        <f t="shared" si="10"/>
        <v>9.0389380142091982E-2</v>
      </c>
      <c r="BC10">
        <f t="shared" si="37"/>
        <v>1.5328198741649763</v>
      </c>
      <c r="BD10">
        <f t="shared" si="38"/>
        <v>0.1036251304094702</v>
      </c>
    </row>
    <row r="11" spans="2:56" x14ac:dyDescent="0.25">
      <c r="B11">
        <v>0.21666666700000001</v>
      </c>
      <c r="C11">
        <f t="shared" si="0"/>
        <v>1.4591989056868957E-2</v>
      </c>
      <c r="D11">
        <v>29.391388888888677</v>
      </c>
      <c r="E11">
        <f t="shared" si="11"/>
        <v>6.1173751403704797</v>
      </c>
      <c r="F11">
        <v>2.2038888888888732</v>
      </c>
      <c r="G11">
        <f t="shared" si="12"/>
        <v>1.6751353633470201</v>
      </c>
      <c r="H11">
        <v>11</v>
      </c>
      <c r="I11">
        <f t="shared" si="13"/>
        <v>1.7471182545673392</v>
      </c>
      <c r="J11">
        <f t="shared" si="14"/>
        <v>0.24232230141564051</v>
      </c>
      <c r="K11">
        <f t="shared" ref="K11" si="39">(E11-G11)/2</f>
        <v>2.2211198885117298</v>
      </c>
      <c r="L11">
        <f t="shared" ref="L11" si="40">LOG(K11)</f>
        <v>0.3465720009230191</v>
      </c>
      <c r="N11">
        <v>0.21666666700000001</v>
      </c>
      <c r="O11">
        <f t="shared" si="1"/>
        <v>1.4591989056868957E-2</v>
      </c>
      <c r="P11">
        <v>30.077288941736029</v>
      </c>
      <c r="Q11">
        <f t="shared" si="17"/>
        <v>6.188343371132853</v>
      </c>
      <c r="R11">
        <v>2.8240190249702737</v>
      </c>
      <c r="S11">
        <f t="shared" si="18"/>
        <v>1.8962206352839295</v>
      </c>
      <c r="T11">
        <v>11</v>
      </c>
      <c r="U11">
        <f t="shared" ref="U11" si="41">PI()*Q11/T11</f>
        <v>1.7673867338765517</v>
      </c>
      <c r="V11">
        <f t="shared" ref="V11" si="42">LOG(U11)</f>
        <v>0.2473315908261601</v>
      </c>
      <c r="W11">
        <f t="shared" ref="W11" si="43">(Q11-S11)/2</f>
        <v>2.146061367924462</v>
      </c>
      <c r="X11">
        <f t="shared" ref="X11" si="44">LOG(W11)</f>
        <v>0.3316421367212159</v>
      </c>
      <c r="Z11">
        <v>0.21666666700000001</v>
      </c>
      <c r="AA11">
        <f t="shared" si="2"/>
        <v>1.4591989056868957E-2</v>
      </c>
      <c r="AB11">
        <v>34.288264462809899</v>
      </c>
      <c r="AC11">
        <f>(AB11/PI())^(1/2)*2</f>
        <v>6.6073575833601543</v>
      </c>
      <c r="AD11">
        <v>3.1404958677685899</v>
      </c>
      <c r="AE11">
        <f>(AD11/PI())^(1/2)*2</f>
        <v>1.9996508517539604</v>
      </c>
      <c r="AF11">
        <v>10</v>
      </c>
      <c r="AG11">
        <f>PI()*AC11/AF11</f>
        <v>2.0757626043525073</v>
      </c>
      <c r="AH11">
        <f>LOG(AG11)</f>
        <v>0.31717768370675287</v>
      </c>
      <c r="AI11">
        <f>(AC11-AE11)/2</f>
        <v>2.3038533658030969</v>
      </c>
      <c r="AJ11">
        <f>LOG(AI11)</f>
        <v>0.3624548339312354</v>
      </c>
      <c r="AM11" s="45">
        <f t="shared" si="29"/>
        <v>0.21666666700000001</v>
      </c>
      <c r="AN11" s="14">
        <f t="shared" si="30"/>
        <v>1.4591989056868959E-2</v>
      </c>
      <c r="AO11" s="14">
        <f t="shared" si="31"/>
        <v>6.304358698287829</v>
      </c>
      <c r="AP11" s="14">
        <f t="shared" si="32"/>
        <v>0.26479306205165104</v>
      </c>
      <c r="AQ11" s="14">
        <f t="shared" si="33"/>
        <v>3.1521793491439145</v>
      </c>
      <c r="AR11" s="14">
        <f t="shared" si="34"/>
        <v>0.13239653102582552</v>
      </c>
      <c r="AS11" s="14">
        <f t="shared" si="3"/>
        <v>1.8570022834616366</v>
      </c>
      <c r="AT11" s="14">
        <f t="shared" si="4"/>
        <v>0.16577434932383722</v>
      </c>
      <c r="AU11" s="14">
        <f t="shared" si="5"/>
        <v>10.666666666666666</v>
      </c>
      <c r="AV11" s="14">
        <f t="shared" si="6"/>
        <v>0.57735026918962573</v>
      </c>
      <c r="AW11" s="14">
        <f t="shared" si="7"/>
        <v>1.8634225309321326</v>
      </c>
      <c r="AX11" s="14">
        <f t="shared" si="8"/>
        <v>0.17848953347869101</v>
      </c>
      <c r="AY11" s="14">
        <f t="shared" si="35"/>
        <v>0.59115371447319798</v>
      </c>
      <c r="AZ11" s="14">
        <f t="shared" si="36"/>
        <v>8.1453561532818547E-2</v>
      </c>
      <c r="BA11" s="14">
        <f t="shared" si="9"/>
        <v>2.2236782074130961</v>
      </c>
      <c r="BB11" s="46">
        <f t="shared" si="10"/>
        <v>0.21528370568774413</v>
      </c>
      <c r="BC11">
        <f t="shared" si="37"/>
        <v>1.4175519365326628</v>
      </c>
      <c r="BD11">
        <f t="shared" si="38"/>
        <v>0.19677863616627447</v>
      </c>
    </row>
    <row r="12" spans="2:56" x14ac:dyDescent="0.25">
      <c r="B12">
        <v>0.27222222200000001</v>
      </c>
      <c r="C12">
        <f t="shared" si="0"/>
        <v>1.8333524669304817E-2</v>
      </c>
      <c r="D12">
        <v>36.473333333333301</v>
      </c>
      <c r="E12">
        <f t="shared" si="11"/>
        <v>6.8146379455043045</v>
      </c>
      <c r="F12">
        <v>2.0088888888888801</v>
      </c>
      <c r="G12">
        <f t="shared" si="12"/>
        <v>1.599311343770313</v>
      </c>
      <c r="H12">
        <v>10</v>
      </c>
      <c r="I12">
        <f t="shared" si="13"/>
        <v>2.1408816506470565</v>
      </c>
      <c r="J12">
        <f t="shared" si="14"/>
        <v>0.33059265987194197</v>
      </c>
      <c r="K12">
        <f t="shared" si="15"/>
        <v>2.6076633008669958</v>
      </c>
      <c r="L12">
        <f t="shared" si="16"/>
        <v>0.41625151496807244</v>
      </c>
      <c r="N12">
        <v>0.27222222200000001</v>
      </c>
      <c r="O12">
        <f t="shared" si="1"/>
        <v>1.8333524669304817E-2</v>
      </c>
      <c r="P12">
        <v>32.531212841854902</v>
      </c>
      <c r="Q12">
        <f t="shared" si="17"/>
        <v>6.43583923264449</v>
      </c>
      <c r="R12">
        <v>2.1507134363852498</v>
      </c>
      <c r="S12">
        <f t="shared" si="18"/>
        <v>1.6548031292570584</v>
      </c>
      <c r="T12">
        <v>10</v>
      </c>
      <c r="U12">
        <f t="shared" si="19"/>
        <v>2.0218785252960902</v>
      </c>
      <c r="V12">
        <f t="shared" si="20"/>
        <v>0.30575505957429272</v>
      </c>
      <c r="W12">
        <f t="shared" si="21"/>
        <v>2.3905180516937157</v>
      </c>
      <c r="X12">
        <f t="shared" si="22"/>
        <v>0.37849202756385975</v>
      </c>
      <c r="Z12" s="36">
        <v>0.27222222200000001</v>
      </c>
      <c r="AA12">
        <f t="shared" ref="AA12:AA16" si="45">Z12/$A$25</f>
        <v>1.8333524669304817E-2</v>
      </c>
      <c r="AB12">
        <v>40.512066115702474</v>
      </c>
      <c r="AC12">
        <f t="shared" ref="AC12:AC16" si="46">(AB12/PI())^(1/2)*2</f>
        <v>7.1820306750554765</v>
      </c>
      <c r="AD12">
        <v>2.7054545454545447</v>
      </c>
      <c r="AE12">
        <f t="shared" ref="AE12:AE16" si="47">(AD12/PI())^(1/2)*2</f>
        <v>1.8559880694002915</v>
      </c>
      <c r="AF12">
        <v>9</v>
      </c>
      <c r="AG12">
        <f t="shared" ref="AG12:AG17" si="48">PI()*AC12/AF12</f>
        <v>2.5070016451789807</v>
      </c>
      <c r="AH12">
        <f t="shared" ref="AH12:AH17" si="49">LOG(AG12)</f>
        <v>0.39915461895698739</v>
      </c>
      <c r="AI12">
        <f t="shared" ref="AI12:AI17" si="50">(AC12-AE12)/2</f>
        <v>2.6630213028275924</v>
      </c>
      <c r="AJ12">
        <f t="shared" ref="AJ12:AJ17" si="51">LOG(AI12)</f>
        <v>0.42537464058969893</v>
      </c>
      <c r="AM12" s="45">
        <f t="shared" si="29"/>
        <v>0.27222222200000001</v>
      </c>
      <c r="AN12" s="14">
        <f t="shared" si="30"/>
        <v>1.8333524669304817E-2</v>
      </c>
      <c r="AO12" s="14">
        <f t="shared" si="31"/>
        <v>6.81083595106809</v>
      </c>
      <c r="AP12" s="14">
        <f t="shared" si="32"/>
        <v>0.37311024986338415</v>
      </c>
      <c r="AQ12" s="14">
        <f t="shared" si="33"/>
        <v>3.405417975534045</v>
      </c>
      <c r="AR12" s="14">
        <f t="shared" si="34"/>
        <v>0.18655512493169207</v>
      </c>
      <c r="AS12" s="14">
        <f t="shared" si="3"/>
        <v>1.7033675141425544</v>
      </c>
      <c r="AT12" s="14">
        <f t="shared" si="4"/>
        <v>0.13505410019511346</v>
      </c>
      <c r="AU12" s="14">
        <f t="shared" si="5"/>
        <v>9.6666666666666661</v>
      </c>
      <c r="AV12" s="14">
        <f t="shared" si="6"/>
        <v>0.57735026918962573</v>
      </c>
      <c r="AW12" s="14">
        <f t="shared" si="7"/>
        <v>2.2232539403740428</v>
      </c>
      <c r="AX12" s="14">
        <f t="shared" si="8"/>
        <v>0.25345941236289599</v>
      </c>
      <c r="AY12" s="14">
        <f t="shared" si="35"/>
        <v>0.65285787423066244</v>
      </c>
      <c r="AZ12" s="14">
        <f t="shared" si="36"/>
        <v>0.11019305041220032</v>
      </c>
      <c r="BA12" s="14">
        <f t="shared" si="9"/>
        <v>2.5537342184627683</v>
      </c>
      <c r="BB12" s="46">
        <f t="shared" si="10"/>
        <v>0.25408217502924879</v>
      </c>
      <c r="BC12">
        <f t="shared" si="37"/>
        <v>1.3335052453437977</v>
      </c>
      <c r="BD12">
        <f t="shared" si="38"/>
        <v>0.20572815850735165</v>
      </c>
    </row>
    <row r="13" spans="2:56" x14ac:dyDescent="0.25">
      <c r="B13">
        <v>0.32777777800000002</v>
      </c>
      <c r="C13">
        <f t="shared" si="0"/>
        <v>2.2075060349088318E-2</v>
      </c>
      <c r="D13">
        <v>38.671388888888615</v>
      </c>
      <c r="E13">
        <f t="shared" si="11"/>
        <v>7.0169752445882958</v>
      </c>
      <c r="F13">
        <v>1.4652777777777675</v>
      </c>
      <c r="G13">
        <f t="shared" si="12"/>
        <v>1.3658878470388101</v>
      </c>
      <c r="H13">
        <v>8</v>
      </c>
      <c r="I13">
        <f t="shared" si="13"/>
        <v>2.7555597348525041</v>
      </c>
      <c r="J13">
        <f t="shared" si="14"/>
        <v>0.44020983007229619</v>
      </c>
      <c r="K13">
        <f t="shared" ref="K13" si="52">(E13-G13)/2</f>
        <v>2.8255436987747427</v>
      </c>
      <c r="L13">
        <f t="shared" ref="L13" si="53">LOG(K13)</f>
        <v>0.45110202831768337</v>
      </c>
      <c r="N13">
        <v>0.32777777800000002</v>
      </c>
      <c r="O13">
        <f t="shared" si="1"/>
        <v>2.2075060349088318E-2</v>
      </c>
      <c r="P13">
        <v>36.879310344827587</v>
      </c>
      <c r="Q13">
        <f t="shared" si="17"/>
        <v>6.852459143518848</v>
      </c>
      <c r="R13">
        <v>1.6887633769322237</v>
      </c>
      <c r="S13">
        <f t="shared" si="18"/>
        <v>1.4663561345084626</v>
      </c>
      <c r="T13">
        <v>9</v>
      </c>
      <c r="U13">
        <f t="shared" ref="U13" si="54">PI()*Q13/T13</f>
        <v>2.3919594782558908</v>
      </c>
      <c r="V13">
        <f t="shared" ref="V13" si="55">LOG(U13)</f>
        <v>0.3787538180760186</v>
      </c>
      <c r="W13">
        <f t="shared" ref="W13" si="56">(Q13-S13)/2</f>
        <v>2.6930515045051928</v>
      </c>
      <c r="X13">
        <f t="shared" ref="X13" si="57">LOG(W13)</f>
        <v>0.43024465935599698</v>
      </c>
      <c r="Z13">
        <v>0.32777777800000002</v>
      </c>
      <c r="AA13">
        <f t="shared" si="45"/>
        <v>2.2075060349088318E-2</v>
      </c>
      <c r="AB13">
        <v>44.564628099173497</v>
      </c>
      <c r="AC13">
        <f t="shared" si="46"/>
        <v>7.5326918689326128</v>
      </c>
      <c r="AD13">
        <v>2.2373553719008199</v>
      </c>
      <c r="AE13">
        <f t="shared" si="47"/>
        <v>1.6878060715407357</v>
      </c>
      <c r="AF13">
        <v>8</v>
      </c>
      <c r="AG13">
        <f t="shared" si="48"/>
        <v>2.958081179649283</v>
      </c>
      <c r="AH13">
        <f t="shared" si="49"/>
        <v>0.47101008831873453</v>
      </c>
      <c r="AI13">
        <f t="shared" si="50"/>
        <v>2.9224428986959383</v>
      </c>
      <c r="AJ13">
        <f t="shared" si="51"/>
        <v>0.46574603428262629</v>
      </c>
      <c r="AM13" s="45">
        <f t="shared" si="29"/>
        <v>0.32777777800000002</v>
      </c>
      <c r="AN13" s="14">
        <f t="shared" si="30"/>
        <v>2.2075060349088318E-2</v>
      </c>
      <c r="AO13" s="14">
        <f t="shared" si="31"/>
        <v>7.1340420856799192</v>
      </c>
      <c r="AP13" s="14">
        <f t="shared" si="32"/>
        <v>0.35490509174050749</v>
      </c>
      <c r="AQ13" s="14">
        <f t="shared" si="33"/>
        <v>3.5670210428399596</v>
      </c>
      <c r="AR13" s="14">
        <f t="shared" si="34"/>
        <v>0.17745254587025375</v>
      </c>
      <c r="AS13" s="14">
        <f t="shared" si="3"/>
        <v>1.506683351029336</v>
      </c>
      <c r="AT13" s="14">
        <f t="shared" si="4"/>
        <v>0.1647044295423141</v>
      </c>
      <c r="AU13" s="14">
        <f t="shared" si="5"/>
        <v>8.3333333333333339</v>
      </c>
      <c r="AV13" s="14">
        <f t="shared" si="6"/>
        <v>0.57735026918962573</v>
      </c>
      <c r="AW13" s="14">
        <f t="shared" si="7"/>
        <v>2.7018667975858928</v>
      </c>
      <c r="AX13" s="14">
        <f t="shared" si="8"/>
        <v>0.32012804986377075</v>
      </c>
      <c r="AY13" s="14">
        <f t="shared" si="35"/>
        <v>0.75745748767289134</v>
      </c>
      <c r="AZ13" s="14">
        <f t="shared" si="36"/>
        <v>0.12742868740631802</v>
      </c>
      <c r="BA13" s="14">
        <f t="shared" si="9"/>
        <v>2.8136793673252911</v>
      </c>
      <c r="BB13" s="46">
        <f t="shared" si="10"/>
        <v>0.25980476064141078</v>
      </c>
      <c r="BC13">
        <f t="shared" si="37"/>
        <v>1.2677425453173798</v>
      </c>
      <c r="BD13">
        <f t="shared" si="38"/>
        <v>0.18012645658810594</v>
      </c>
    </row>
    <row r="14" spans="2:56" x14ac:dyDescent="0.25">
      <c r="B14">
        <v>0.383333333</v>
      </c>
      <c r="C14">
        <f t="shared" ref="C14:C18" si="58">B14/$A$25</f>
        <v>2.5816595961524174E-2</v>
      </c>
      <c r="D14">
        <v>39.674999999999997</v>
      </c>
      <c r="E14">
        <f>(D14/PI())^(1/2)*2</f>
        <v>7.1074453172266878</v>
      </c>
      <c r="F14">
        <v>1.1955555555555499</v>
      </c>
      <c r="G14">
        <f>(F14/PI())^(1/2)*2</f>
        <v>1.233786290757497</v>
      </c>
      <c r="H14">
        <v>6</v>
      </c>
      <c r="I14">
        <f>PI()*E14/H14</f>
        <v>3.7214496657317562</v>
      </c>
      <c r="J14">
        <f>LOG(I14)</f>
        <v>0.57071214934084735</v>
      </c>
      <c r="K14">
        <f>(E14-G14)/2</f>
        <v>2.9368295132345956</v>
      </c>
      <c r="L14">
        <f>LOG(K14)</f>
        <v>0.46787873589613616</v>
      </c>
      <c r="N14">
        <v>0.383333333</v>
      </c>
      <c r="O14">
        <f t="shared" si="1"/>
        <v>2.5816595961524174E-2</v>
      </c>
      <c r="P14">
        <v>40.598097502972657</v>
      </c>
      <c r="Q14">
        <f t="shared" si="17"/>
        <v>7.1896525077223759</v>
      </c>
      <c r="R14">
        <v>1.3142092746730083</v>
      </c>
      <c r="S14">
        <f t="shared" si="18"/>
        <v>1.2935622206030097</v>
      </c>
      <c r="T14">
        <v>8</v>
      </c>
      <c r="U14">
        <f t="shared" ref="U14" si="59">PI()*Q14/T14</f>
        <v>2.8233699375155061</v>
      </c>
      <c r="V14">
        <f t="shared" ref="V14" si="60">LOG(U14)</f>
        <v>0.45076778615104984</v>
      </c>
      <c r="W14">
        <f t="shared" ref="W14" si="61">(Q14-S14)/2</f>
        <v>2.9480451435596828</v>
      </c>
      <c r="X14">
        <f t="shared" ref="X14" si="62">LOG(W14)</f>
        <v>0.46953412961060687</v>
      </c>
      <c r="Z14">
        <v>0.383333333</v>
      </c>
      <c r="AA14">
        <f t="shared" si="45"/>
        <v>2.5816595961524174E-2</v>
      </c>
      <c r="AB14">
        <v>48.425785123966932</v>
      </c>
      <c r="AC14">
        <f t="shared" si="46"/>
        <v>7.8522369172537374</v>
      </c>
      <c r="AD14">
        <v>1.5434710743801647</v>
      </c>
      <c r="AE14">
        <f t="shared" si="47"/>
        <v>1.4018589116083306</v>
      </c>
      <c r="AF14">
        <v>7</v>
      </c>
      <c r="AG14">
        <f t="shared" si="48"/>
        <v>3.5240756876415582</v>
      </c>
      <c r="AH14">
        <f t="shared" si="49"/>
        <v>0.54704522731438243</v>
      </c>
      <c r="AI14">
        <f t="shared" si="50"/>
        <v>3.2251890028227033</v>
      </c>
      <c r="AJ14">
        <f t="shared" si="51"/>
        <v>0.50855517028223318</v>
      </c>
      <c r="AM14" s="45">
        <f t="shared" si="29"/>
        <v>0.383333333</v>
      </c>
      <c r="AN14" s="14">
        <f t="shared" si="30"/>
        <v>2.5816595961524174E-2</v>
      </c>
      <c r="AO14" s="14">
        <f t="shared" si="31"/>
        <v>7.3831115807342664</v>
      </c>
      <c r="AP14" s="14">
        <f t="shared" si="32"/>
        <v>0.40834843156999923</v>
      </c>
      <c r="AQ14" s="14">
        <f t="shared" si="33"/>
        <v>3.6915557903671332</v>
      </c>
      <c r="AR14" s="14">
        <f t="shared" si="34"/>
        <v>0.20417421578499961</v>
      </c>
      <c r="AS14" s="14">
        <f t="shared" si="3"/>
        <v>1.3097358076562793</v>
      </c>
      <c r="AT14" s="14">
        <f t="shared" si="4"/>
        <v>8.519559940832791E-2</v>
      </c>
      <c r="AU14" s="14">
        <f t="shared" si="5"/>
        <v>7</v>
      </c>
      <c r="AV14" s="14">
        <f t="shared" si="6"/>
        <v>1</v>
      </c>
      <c r="AW14" s="14">
        <f t="shared" si="7"/>
        <v>3.3562984302962735</v>
      </c>
      <c r="AX14" s="14">
        <f t="shared" si="8"/>
        <v>0.65662816595398088</v>
      </c>
      <c r="AY14" s="14">
        <f t="shared" si="35"/>
        <v>0.90918263758990414</v>
      </c>
      <c r="AZ14" s="14">
        <f t="shared" si="36"/>
        <v>0.22815849625977683</v>
      </c>
      <c r="BA14" s="14">
        <f t="shared" si="9"/>
        <v>3.0366878865389939</v>
      </c>
      <c r="BB14" s="46">
        <f t="shared" si="10"/>
        <v>0.24677201548916355</v>
      </c>
      <c r="BC14">
        <f t="shared" si="37"/>
        <v>1.215652028886812</v>
      </c>
      <c r="BD14">
        <f t="shared" si="38"/>
        <v>0.16602401561310909</v>
      </c>
    </row>
    <row r="15" spans="2:56" x14ac:dyDescent="0.25">
      <c r="B15">
        <v>0.46666666649999999</v>
      </c>
      <c r="C15">
        <f t="shared" si="58"/>
        <v>3.1428899447525603E-2</v>
      </c>
      <c r="D15">
        <v>43.398888888888585</v>
      </c>
      <c r="E15">
        <f>(D15/PI())^(1/2)*2</f>
        <v>7.4335174400078206</v>
      </c>
      <c r="F15">
        <v>0.83999999999999408</v>
      </c>
      <c r="G15">
        <f>(F15/PI())^(1/2)*2</f>
        <v>1.0341765891652785</v>
      </c>
      <c r="H15">
        <v>5</v>
      </c>
      <c r="I15">
        <f t="shared" ref="I15" si="63">PI()*E15/H15</f>
        <v>4.6706167559720351</v>
      </c>
      <c r="J15">
        <f t="shared" ref="J15" si="64">LOG(I15)</f>
        <v>0.66937423303495291</v>
      </c>
      <c r="K15">
        <f t="shared" ref="K15" si="65">(E15-G15)/2</f>
        <v>3.1996704254212709</v>
      </c>
      <c r="L15">
        <f t="shared" ref="L15" si="66">LOG(K15)</f>
        <v>0.50510524713485128</v>
      </c>
      <c r="N15">
        <v>0.438888889</v>
      </c>
      <c r="O15">
        <f t="shared" si="1"/>
        <v>2.9558131641307678E-2</v>
      </c>
      <c r="P15">
        <v>43.870986920332903</v>
      </c>
      <c r="Q15">
        <f t="shared" si="17"/>
        <v>7.473839402444165</v>
      </c>
      <c r="R15">
        <v>1.0945303210463699</v>
      </c>
      <c r="S15">
        <f t="shared" si="18"/>
        <v>1.1805080633642073</v>
      </c>
      <c r="T15">
        <v>7</v>
      </c>
      <c r="U15">
        <f t="shared" si="19"/>
        <v>3.3542512801183597</v>
      </c>
      <c r="V15">
        <f t="shared" si="20"/>
        <v>0.52559559419166846</v>
      </c>
      <c r="W15">
        <f t="shared" si="21"/>
        <v>3.1466656695399786</v>
      </c>
      <c r="X15">
        <f t="shared" si="22"/>
        <v>0.49785060195763736</v>
      </c>
      <c r="Z15">
        <v>0.49444444399999998</v>
      </c>
      <c r="AA15">
        <f t="shared" si="45"/>
        <v>3.3299667253743538E-2</v>
      </c>
      <c r="AB15">
        <v>56.907107438016503</v>
      </c>
      <c r="AC15">
        <f t="shared" si="46"/>
        <v>8.5121313175123845</v>
      </c>
      <c r="AD15">
        <v>0.66909090909090896</v>
      </c>
      <c r="AE15">
        <f t="shared" si="47"/>
        <v>0.92299133499580865</v>
      </c>
      <c r="AF15">
        <v>6</v>
      </c>
      <c r="AG15">
        <f t="shared" si="48"/>
        <v>4.4569415355814188</v>
      </c>
      <c r="AH15">
        <f t="shared" si="49"/>
        <v>0.64903693721812383</v>
      </c>
      <c r="AI15">
        <f t="shared" si="50"/>
        <v>3.794569991258288</v>
      </c>
      <c r="AJ15">
        <f t="shared" si="51"/>
        <v>0.57916256784552456</v>
      </c>
      <c r="AM15" s="45">
        <f t="shared" si="29"/>
        <v>0.46666666649999994</v>
      </c>
      <c r="AN15" s="14">
        <f t="shared" si="30"/>
        <v>3.142889944752561E-2</v>
      </c>
      <c r="AO15" s="14">
        <f t="shared" si="31"/>
        <v>7.8064960533214567</v>
      </c>
      <c r="AP15" s="14">
        <f t="shared" si="32"/>
        <v>0.61143054365645644</v>
      </c>
      <c r="AQ15" s="14">
        <f t="shared" si="33"/>
        <v>3.9032480266607283</v>
      </c>
      <c r="AR15" s="14">
        <f t="shared" si="34"/>
        <v>0.30571527182822822</v>
      </c>
      <c r="AS15" s="14">
        <f t="shared" si="3"/>
        <v>1.0458919958417647</v>
      </c>
      <c r="AT15" s="14">
        <f t="shared" si="4"/>
        <v>0.12915747911982342</v>
      </c>
      <c r="AU15" s="14">
        <f t="shared" si="5"/>
        <v>6</v>
      </c>
      <c r="AV15" s="14">
        <f t="shared" si="6"/>
        <v>1</v>
      </c>
      <c r="AW15" s="14">
        <f t="shared" si="7"/>
        <v>4.1606031905572713</v>
      </c>
      <c r="AX15" s="14">
        <f t="shared" si="8"/>
        <v>1.0013895798939341</v>
      </c>
      <c r="AY15" s="14">
        <f t="shared" si="35"/>
        <v>1.0659335922643669</v>
      </c>
      <c r="AZ15" s="14">
        <f t="shared" si="36"/>
        <v>0.34004033275317169</v>
      </c>
      <c r="BA15" s="14">
        <f t="shared" si="9"/>
        <v>3.380302028739846</v>
      </c>
      <c r="BB15" s="46">
        <f t="shared" si="10"/>
        <v>0.37029401138813994</v>
      </c>
      <c r="BC15">
        <f t="shared" si="37"/>
        <v>1.154703926890176</v>
      </c>
      <c r="BD15">
        <f t="shared" si="38"/>
        <v>0.21693186426758335</v>
      </c>
    </row>
    <row r="16" spans="2:56" x14ac:dyDescent="0.25">
      <c r="B16">
        <v>0.55000000000000004</v>
      </c>
      <c r="C16">
        <f t="shared" si="58"/>
        <v>3.7041202933527043E-2</v>
      </c>
      <c r="D16">
        <v>51.7413888888888</v>
      </c>
      <c r="E16">
        <f>(D16/PI())^(1/2)*2</f>
        <v>8.1165991913395459</v>
      </c>
      <c r="F16">
        <v>0.44361111111111101</v>
      </c>
      <c r="G16">
        <f>(F16/PI())^(1/2)*2</f>
        <v>0.75154721019412396</v>
      </c>
      <c r="H16">
        <v>5</v>
      </c>
      <c r="I16">
        <f>PI()*E16/H16</f>
        <v>5.0998096783290343</v>
      </c>
      <c r="J16">
        <f>LOG(I16)</f>
        <v>0.70755396880503518</v>
      </c>
      <c r="K16">
        <f>(E16-G16)/2</f>
        <v>3.682525990572711</v>
      </c>
      <c r="L16">
        <f>LOG(K16)</f>
        <v>0.56614582069388841</v>
      </c>
      <c r="N16">
        <v>0.55000000000000004</v>
      </c>
      <c r="O16">
        <f t="shared" si="1"/>
        <v>3.7041202933527043E-2</v>
      </c>
      <c r="P16">
        <v>50.536266349583826</v>
      </c>
      <c r="Q16">
        <f t="shared" si="17"/>
        <v>8.02151935480798</v>
      </c>
      <c r="R16">
        <v>0.47473246135552916</v>
      </c>
      <c r="S16">
        <f t="shared" si="18"/>
        <v>0.77746263123530068</v>
      </c>
      <c r="T16">
        <v>6</v>
      </c>
      <c r="U16">
        <f t="shared" ref="U16" si="67">PI()*Q16/T16</f>
        <v>4.2000577126155143</v>
      </c>
      <c r="V16">
        <f t="shared" ref="V16" si="68">LOG(U16)</f>
        <v>0.62325525804034099</v>
      </c>
      <c r="W16">
        <f t="shared" ref="W16" si="69">(Q16-S16)/2</f>
        <v>3.6220283617863398</v>
      </c>
      <c r="X16">
        <f t="shared" ref="X16" si="70">LOG(W16)</f>
        <v>0.5589518466735337</v>
      </c>
      <c r="Z16">
        <v>0.55000000000000004</v>
      </c>
      <c r="AA16">
        <f t="shared" si="45"/>
        <v>3.7041202933527043E-2</v>
      </c>
      <c r="AB16">
        <v>58.969256198347097</v>
      </c>
      <c r="AC16">
        <f t="shared" si="46"/>
        <v>8.6649863771015028</v>
      </c>
      <c r="AD16">
        <v>0.3996694214876032</v>
      </c>
      <c r="AE16">
        <f t="shared" si="47"/>
        <v>0.71335468895875476</v>
      </c>
      <c r="AF16">
        <v>5</v>
      </c>
      <c r="AG16">
        <f t="shared" si="48"/>
        <v>5.4443715091515434</v>
      </c>
      <c r="AH16">
        <f t="shared" si="49"/>
        <v>0.73594775262048062</v>
      </c>
      <c r="AI16">
        <f t="shared" si="50"/>
        <v>3.975815844071374</v>
      </c>
      <c r="AJ16">
        <f t="shared" si="51"/>
        <v>0.59942626009252098</v>
      </c>
      <c r="AM16" s="45">
        <f t="shared" si="29"/>
        <v>0.55000000000000004</v>
      </c>
      <c r="AN16" s="14">
        <f t="shared" si="30"/>
        <v>3.7041202933527043E-2</v>
      </c>
      <c r="AO16" s="14">
        <f t="shared" si="31"/>
        <v>8.2677016410830095</v>
      </c>
      <c r="AP16" s="14">
        <f t="shared" si="32"/>
        <v>0.34732753264559985</v>
      </c>
      <c r="AQ16" s="14">
        <f t="shared" si="33"/>
        <v>4.1338508205415048</v>
      </c>
      <c r="AR16" s="14">
        <f t="shared" si="34"/>
        <v>0.17366376632279992</v>
      </c>
      <c r="AS16" s="14">
        <f t="shared" si="3"/>
        <v>0.7474548434627265</v>
      </c>
      <c r="AT16" s="14">
        <f t="shared" si="4"/>
        <v>3.2249304873615846E-2</v>
      </c>
      <c r="AU16" s="14">
        <f t="shared" si="5"/>
        <v>5.333333333333333</v>
      </c>
      <c r="AV16" s="14">
        <f t="shared" si="6"/>
        <v>0.57735026918962584</v>
      </c>
      <c r="AW16" s="14">
        <f t="shared" si="7"/>
        <v>4.9147463000320313</v>
      </c>
      <c r="AX16" s="14">
        <f t="shared" si="8"/>
        <v>0.73179424148444372</v>
      </c>
      <c r="AY16" s="14">
        <f t="shared" si="35"/>
        <v>1.188902675348172</v>
      </c>
      <c r="AZ16" s="14">
        <f t="shared" si="36"/>
        <v>0.22697083146163327</v>
      </c>
      <c r="BA16" s="14">
        <f t="shared" si="9"/>
        <v>3.7601233988101419</v>
      </c>
      <c r="BB16" s="46">
        <f t="shared" si="10"/>
        <v>0.18978841875960784</v>
      </c>
      <c r="BC16">
        <f t="shared" si="37"/>
        <v>1.0993923289458067</v>
      </c>
      <c r="BD16">
        <f t="shared" si="38"/>
        <v>0.10167637002308161</v>
      </c>
    </row>
    <row r="17" spans="1:56" x14ac:dyDescent="0.25">
      <c r="B17">
        <v>0.60555555599999999</v>
      </c>
      <c r="C17">
        <f t="shared" si="58"/>
        <v>4.078273861331054E-2</v>
      </c>
      <c r="D17">
        <v>53.027499999999627</v>
      </c>
      <c r="E17">
        <f>(D17/PI())^(1/2)*2</f>
        <v>8.2168552353344637</v>
      </c>
      <c r="F17">
        <v>0.33361111111110875</v>
      </c>
      <c r="G17">
        <f>(F17/PI())^(1/2)*2</f>
        <v>0.65174140518283774</v>
      </c>
      <c r="H17">
        <v>5</v>
      </c>
      <c r="I17">
        <f>PI()*E17/H17</f>
        <v>5.1628024085875159</v>
      </c>
      <c r="J17">
        <f>LOG(I17)</f>
        <v>0.71288550399314321</v>
      </c>
      <c r="K17">
        <f t="shared" ref="K17" si="71">(E17-G17)/2</f>
        <v>3.7825569150758129</v>
      </c>
      <c r="L17">
        <f t="shared" ref="L17" si="72">LOG(K17)</f>
        <v>0.57778547145197257</v>
      </c>
      <c r="N17">
        <v>0.60555555599999999</v>
      </c>
      <c r="O17">
        <f t="shared" si="1"/>
        <v>4.078273861331054E-2</v>
      </c>
      <c r="P17">
        <v>53.721165279429201</v>
      </c>
      <c r="Q17">
        <f t="shared" si="17"/>
        <v>8.2704239324851336</v>
      </c>
      <c r="R17">
        <v>0.232758620689655</v>
      </c>
      <c r="S17">
        <f t="shared" si="18"/>
        <v>0.54438725209181815</v>
      </c>
      <c r="T17">
        <v>5</v>
      </c>
      <c r="U17">
        <f t="shared" si="19"/>
        <v>5.1964606136737004</v>
      </c>
      <c r="V17">
        <f t="shared" si="20"/>
        <v>0.71570763992036412</v>
      </c>
      <c r="W17">
        <f t="shared" si="21"/>
        <v>3.8630183401966578</v>
      </c>
      <c r="X17">
        <f t="shared" si="22"/>
        <v>0.58692677002090055</v>
      </c>
      <c r="Z17">
        <v>0.60555555599999999</v>
      </c>
      <c r="AA17">
        <f t="shared" ref="AA17:AA18" si="73">Z17/$A$25</f>
        <v>4.078273861331054E-2</v>
      </c>
      <c r="AB17">
        <v>64.422479338842905</v>
      </c>
      <c r="AC17">
        <f t="shared" ref="AC17:AC18" si="74">(AB17/PI())^(1/2)*2</f>
        <v>9.056779133008531</v>
      </c>
      <c r="AD17">
        <v>0.136859504132231</v>
      </c>
      <c r="AE17">
        <f t="shared" ref="AE17:AE18" si="75">(AD17/PI())^(1/2)*2</f>
        <v>0.41743853767231642</v>
      </c>
      <c r="AF17">
        <v>5</v>
      </c>
      <c r="AG17">
        <f t="shared" si="48"/>
        <v>5.690542157888987</v>
      </c>
      <c r="AH17">
        <f t="shared" si="49"/>
        <v>0.75515364512315264</v>
      </c>
      <c r="AI17">
        <f t="shared" si="50"/>
        <v>4.3196702976681074</v>
      </c>
      <c r="AJ17">
        <f t="shared" si="51"/>
        <v>0.63545060020200961</v>
      </c>
      <c r="AM17" s="45">
        <f t="shared" si="29"/>
        <v>0.60555555599999999</v>
      </c>
      <c r="AN17" s="14">
        <f t="shared" si="30"/>
        <v>4.078273861331054E-2</v>
      </c>
      <c r="AO17" s="14">
        <f t="shared" si="31"/>
        <v>8.5146861002760428</v>
      </c>
      <c r="AP17" s="14">
        <f t="shared" si="32"/>
        <v>0.47022977727004373</v>
      </c>
      <c r="AQ17" s="14">
        <f t="shared" si="33"/>
        <v>4.2573430501380214</v>
      </c>
      <c r="AR17" s="14">
        <f t="shared" si="34"/>
        <v>0.23511488863502186</v>
      </c>
      <c r="AS17" s="14">
        <f t="shared" si="3"/>
        <v>0.53785573164899081</v>
      </c>
      <c r="AT17" s="14">
        <f t="shared" si="4"/>
        <v>0.11728791071710909</v>
      </c>
      <c r="AU17" s="14">
        <f t="shared" si="5"/>
        <v>5</v>
      </c>
      <c r="AV17" s="14">
        <f t="shared" si="6"/>
        <v>0</v>
      </c>
      <c r="AW17" s="14">
        <f t="shared" si="7"/>
        <v>5.3499350600500684</v>
      </c>
      <c r="AX17" s="14">
        <f t="shared" si="8"/>
        <v>0.29545408275414681</v>
      </c>
      <c r="AY17" s="14">
        <f t="shared" si="35"/>
        <v>1.2566370614359172</v>
      </c>
      <c r="AZ17" s="14">
        <f t="shared" si="36"/>
        <v>0.13879740451950112</v>
      </c>
      <c r="BA17" s="14">
        <f t="shared" si="9"/>
        <v>3.988415184313526</v>
      </c>
      <c r="BB17" s="46">
        <f t="shared" si="10"/>
        <v>0.29375884399357644</v>
      </c>
      <c r="BC17">
        <f t="shared" si="37"/>
        <v>1.0674272495206094</v>
      </c>
      <c r="BD17">
        <f t="shared" si="38"/>
        <v>0.13756869787764492</v>
      </c>
    </row>
    <row r="18" spans="1:56" ht="15.75" thickBot="1" x14ac:dyDescent="0.3">
      <c r="B18">
        <v>0.82777777799999996</v>
      </c>
      <c r="C18">
        <f t="shared" si="58"/>
        <v>5.5748881197749255E-2</v>
      </c>
      <c r="D18">
        <v>55.039444444444399</v>
      </c>
      <c r="E18">
        <f>(D18/PI())^(1/2)*2</f>
        <v>8.3712840823209831</v>
      </c>
      <c r="F18">
        <v>0</v>
      </c>
      <c r="G18">
        <f>(F18/PI())^(1/2)*2</f>
        <v>0</v>
      </c>
      <c r="H18">
        <v>4</v>
      </c>
      <c r="I18">
        <f>PI()*E18/H18</f>
        <v>6.5747911435331936</v>
      </c>
      <c r="J18">
        <f>LOG(I18)</f>
        <v>0.81788196147332237</v>
      </c>
      <c r="K18">
        <f>(E18-G18)/2</f>
        <v>4.1856420411604915</v>
      </c>
      <c r="L18">
        <f>LOG(K18)</f>
        <v>0.62176208444316972</v>
      </c>
      <c r="N18">
        <v>0.82777777799999996</v>
      </c>
      <c r="O18">
        <f t="shared" si="1"/>
        <v>5.5748881197749255E-2</v>
      </c>
      <c r="P18">
        <v>64.166765755053504</v>
      </c>
      <c r="Q18">
        <f>(P18/PI())^(1/2)*2</f>
        <v>9.0387866230535696</v>
      </c>
      <c r="R18">
        <v>0</v>
      </c>
      <c r="S18">
        <f>(R18/PI())^(1/2)*2</f>
        <v>0</v>
      </c>
      <c r="T18">
        <v>4</v>
      </c>
      <c r="U18">
        <f>PI()*Q18/T18</f>
        <v>7.0990464130876969</v>
      </c>
      <c r="V18">
        <f>LOG(U18)</f>
        <v>0.85120001557153813</v>
      </c>
      <c r="W18">
        <f>(Q18-S18)/2</f>
        <v>4.5193933115267848</v>
      </c>
      <c r="X18">
        <f>LOG(W18)</f>
        <v>0.65508013854138547</v>
      </c>
      <c r="Z18">
        <v>0.82777777799999996</v>
      </c>
      <c r="AA18">
        <f t="shared" si="73"/>
        <v>5.5748881197749255E-2</v>
      </c>
      <c r="AB18">
        <v>77.124628099173506</v>
      </c>
      <c r="AC18">
        <f t="shared" si="74"/>
        <v>9.9094967767722899</v>
      </c>
      <c r="AD18">
        <v>0</v>
      </c>
      <c r="AE18">
        <f t="shared" si="75"/>
        <v>0</v>
      </c>
      <c r="AF18">
        <v>4</v>
      </c>
      <c r="AG18">
        <f>PI()*AC18/AF18</f>
        <v>7.7829005686698904</v>
      </c>
      <c r="AH18">
        <f>LOG(AG18)</f>
        <v>0.89114148210573685</v>
      </c>
      <c r="AI18">
        <f>(AC18-AE18)/2</f>
        <v>4.954748388386145</v>
      </c>
      <c r="AJ18">
        <f>LOG(AI18)</f>
        <v>0.69502160507558419</v>
      </c>
      <c r="AM18" s="47">
        <f t="shared" si="29"/>
        <v>0.82777777800000008</v>
      </c>
      <c r="AN18" s="16">
        <f t="shared" si="30"/>
        <v>5.5748881197749255E-2</v>
      </c>
      <c r="AO18" s="16">
        <f t="shared" si="31"/>
        <v>9.1065224940489475</v>
      </c>
      <c r="AP18" s="16">
        <f t="shared" si="32"/>
        <v>0.77134018727628484</v>
      </c>
      <c r="AQ18" s="14">
        <f t="shared" si="33"/>
        <v>4.5532612470244738</v>
      </c>
      <c r="AR18" s="14">
        <f t="shared" si="34"/>
        <v>0.38567009363814242</v>
      </c>
      <c r="AS18" s="16">
        <f t="shared" si="3"/>
        <v>0</v>
      </c>
      <c r="AT18" s="16">
        <f t="shared" si="4"/>
        <v>0</v>
      </c>
      <c r="AU18" s="16">
        <f t="shared" si="5"/>
        <v>4</v>
      </c>
      <c r="AV18" s="16">
        <f t="shared" si="6"/>
        <v>0</v>
      </c>
      <c r="AW18" s="16">
        <f t="shared" si="7"/>
        <v>7.1522460417635934</v>
      </c>
      <c r="AX18" s="16">
        <f t="shared" si="8"/>
        <v>0.6058091664414379</v>
      </c>
      <c r="AY18" s="14">
        <f t="shared" si="35"/>
        <v>1.5707963267948966</v>
      </c>
      <c r="AZ18" s="14">
        <f t="shared" si="36"/>
        <v>0.26609901500263367</v>
      </c>
      <c r="BA18" s="16">
        <f t="shared" si="9"/>
        <v>4.5532612470244738</v>
      </c>
      <c r="BB18" s="46">
        <f t="shared" si="10"/>
        <v>0.38567009363814242</v>
      </c>
      <c r="BC18">
        <f t="shared" si="37"/>
        <v>1</v>
      </c>
      <c r="BD18">
        <f t="shared" si="38"/>
        <v>0.16940389435821424</v>
      </c>
    </row>
    <row r="24" spans="1:56" x14ac:dyDescent="0.25">
      <c r="A24" t="s">
        <v>14</v>
      </c>
      <c r="B24" t="s">
        <v>15</v>
      </c>
    </row>
    <row r="25" spans="1:56" ht="15.75" thickBot="1" x14ac:dyDescent="0.3">
      <c r="A25">
        <v>14.848329871657043</v>
      </c>
      <c r="B25">
        <v>0</v>
      </c>
      <c r="F25" s="4"/>
      <c r="G25" s="4"/>
      <c r="H25" s="4"/>
      <c r="I25" s="4"/>
      <c r="J25" s="4"/>
      <c r="K25" s="4"/>
    </row>
    <row r="26" spans="1:56" x14ac:dyDescent="0.25">
      <c r="A26">
        <v>26.136015465633143</v>
      </c>
      <c r="B26">
        <v>20</v>
      </c>
      <c r="D26" s="7" t="str">
        <f t="shared" ref="D26:D33" si="76">B3</f>
        <v>t (h)</v>
      </c>
      <c r="E26" s="8" t="str">
        <f t="shared" ref="E26:F33" si="77">H3</f>
        <v>Nro Lobulos</v>
      </c>
      <c r="F26" s="9" t="str">
        <f t="shared" si="77"/>
        <v>Wavelenght [mm]</v>
      </c>
      <c r="G26" s="9" t="str">
        <f t="shared" ref="G26:G36" si="78">K3</f>
        <v>Espesor corona[mm]</v>
      </c>
      <c r="H26" s="8" t="str">
        <f t="shared" ref="H26:H33" si="79">N3</f>
        <v>t (h)</v>
      </c>
      <c r="I26" s="8" t="str">
        <f t="shared" ref="I26:J33" si="80">T3</f>
        <v>Nro Lobulos</v>
      </c>
      <c r="J26" s="9" t="str">
        <f t="shared" si="80"/>
        <v>Wavelenght [mm]</v>
      </c>
      <c r="K26" s="9" t="str">
        <f t="shared" ref="K26:K35" si="81">W3</f>
        <v>Espesor corona[mm]</v>
      </c>
      <c r="L26" s="8" t="str">
        <f t="shared" ref="L26:L34" si="82">Z3</f>
        <v>t (h)</v>
      </c>
      <c r="M26" s="8" t="str">
        <f t="shared" ref="M26:M34" si="83">AF3</f>
        <v>Nro Lobulos</v>
      </c>
      <c r="N26" s="9" t="str">
        <f t="shared" ref="N26:N34" si="84">AG3</f>
        <v>Wavelenght [mm]</v>
      </c>
      <c r="O26" s="9" t="str">
        <f t="shared" ref="O26:O34" si="85">AI3</f>
        <v>Espesor corona[mm]</v>
      </c>
      <c r="P26" s="10" t="s">
        <v>16</v>
      </c>
      <c r="Q26" s="10" t="s">
        <v>17</v>
      </c>
      <c r="R26" s="10" t="s">
        <v>27</v>
      </c>
      <c r="S26" s="10" t="s">
        <v>21</v>
      </c>
      <c r="T26" s="10" t="s">
        <v>22</v>
      </c>
      <c r="U26" s="10" t="s">
        <v>23</v>
      </c>
      <c r="V26" s="10" t="s">
        <v>24</v>
      </c>
      <c r="W26" s="11" t="s">
        <v>19</v>
      </c>
      <c r="X26" s="18" t="s">
        <v>20</v>
      </c>
      <c r="Y26" s="21" t="s">
        <v>25</v>
      </c>
      <c r="Z26" s="19" t="s">
        <v>26</v>
      </c>
    </row>
    <row r="27" spans="1:56" x14ac:dyDescent="0.25">
      <c r="A27">
        <v>55.404215939018833</v>
      </c>
      <c r="B27">
        <v>40</v>
      </c>
      <c r="D27" s="12">
        <f t="shared" si="76"/>
        <v>0</v>
      </c>
      <c r="E27" s="13">
        <f t="shared" si="77"/>
        <v>34</v>
      </c>
      <c r="F27" s="14">
        <f t="shared" si="77"/>
        <v>0.3434364950694499</v>
      </c>
      <c r="G27" s="14">
        <f t="shared" si="78"/>
        <v>0.6001942145825474</v>
      </c>
      <c r="H27" s="13">
        <f t="shared" si="79"/>
        <v>0</v>
      </c>
      <c r="I27" s="13">
        <f t="shared" si="80"/>
        <v>40</v>
      </c>
      <c r="J27" s="14">
        <f t="shared" si="80"/>
        <v>0.27140424049266509</v>
      </c>
      <c r="K27" s="14">
        <f t="shared" si="81"/>
        <v>0.40445667795968232</v>
      </c>
      <c r="L27" s="13">
        <f t="shared" si="82"/>
        <v>0</v>
      </c>
      <c r="M27" s="13">
        <f t="shared" si="83"/>
        <v>50</v>
      </c>
      <c r="N27" s="14">
        <f t="shared" si="84"/>
        <v>0.21898045444736344</v>
      </c>
      <c r="O27" s="14">
        <f t="shared" si="85"/>
        <v>0.37500409381866628</v>
      </c>
      <c r="P27" s="13">
        <f t="shared" ref="P27:P41" si="86">AVERAGE(D27,H27,L27)</f>
        <v>0</v>
      </c>
      <c r="Q27" s="13">
        <f t="shared" ref="Q27:Q41" si="87">AVERAGE(E27,I27,M27)</f>
        <v>41.333333333333336</v>
      </c>
      <c r="R27" s="13">
        <f t="shared" ref="R27:R41" si="88">_xlfn.STDEV.S(E27,I27,M27)</f>
        <v>8.08290376865477</v>
      </c>
      <c r="S27" s="13">
        <f>AVERAGE(F27,J27,N27)</f>
        <v>0.27794039666982617</v>
      </c>
      <c r="T27" s="13">
        <f>_xlfn.STDEV.S(F27,J27,N27)</f>
        <v>6.2484938305249017E-2</v>
      </c>
      <c r="U27" s="13">
        <f>AVERAGE(G27,K27,O27)</f>
        <v>0.45988499545363198</v>
      </c>
      <c r="V27" s="13">
        <f>_xlfn.STDEV.S(G27,K27,O27)</f>
        <v>0.12240045509543827</v>
      </c>
      <c r="W27" s="13">
        <f t="shared" ref="W27:W41" si="89">P27-L27</f>
        <v>0</v>
      </c>
      <c r="X27" s="20">
        <f t="shared" ref="X27:X41" si="90">R27/Q27*100</f>
        <v>19.555412343519603</v>
      </c>
      <c r="Y27" s="20">
        <f>T27/S27*100</f>
        <v>22.481416538912395</v>
      </c>
      <c r="Z27" s="15">
        <f>V27/U27*100</f>
        <v>26.615448711194002</v>
      </c>
    </row>
    <row r="28" spans="1:56" x14ac:dyDescent="0.25">
      <c r="A28">
        <v>89.385468381617031</v>
      </c>
      <c r="B28">
        <v>50</v>
      </c>
      <c r="D28" s="12">
        <f t="shared" si="76"/>
        <v>1.1111111E-2</v>
      </c>
      <c r="E28" s="13">
        <f t="shared" si="77"/>
        <v>28</v>
      </c>
      <c r="F28" s="14">
        <f t="shared" si="77"/>
        <v>0.44421735937301943</v>
      </c>
      <c r="G28" s="14">
        <f t="shared" si="78"/>
        <v>0.72942227329322695</v>
      </c>
      <c r="H28" s="13">
        <f t="shared" si="79"/>
        <v>1.1111111E-2</v>
      </c>
      <c r="I28" s="13">
        <f t="shared" si="80"/>
        <v>35</v>
      </c>
      <c r="J28" s="14">
        <f t="shared" si="80"/>
        <v>0.34051621294899564</v>
      </c>
      <c r="K28" s="14">
        <f t="shared" si="81"/>
        <v>0.60765352170235265</v>
      </c>
      <c r="L28" s="13">
        <f t="shared" si="82"/>
        <v>1.1111111E-2</v>
      </c>
      <c r="M28" s="13">
        <f t="shared" si="83"/>
        <v>34</v>
      </c>
      <c r="N28" s="14">
        <f t="shared" si="84"/>
        <v>0.35849268372474902</v>
      </c>
      <c r="O28" s="14">
        <f t="shared" si="85"/>
        <v>0.61681780102828365</v>
      </c>
      <c r="P28" s="13">
        <f t="shared" si="86"/>
        <v>1.1111111E-2</v>
      </c>
      <c r="Q28" s="13">
        <f t="shared" si="87"/>
        <v>32.333333333333336</v>
      </c>
      <c r="R28" s="13">
        <f t="shared" si="88"/>
        <v>3.7859388972001828</v>
      </c>
      <c r="S28" s="13">
        <f t="shared" ref="S28:S41" si="91">AVERAGE(F28,J28,N28)</f>
        <v>0.3810754186822547</v>
      </c>
      <c r="T28" s="13">
        <f t="shared" ref="T28:T41" si="92">_xlfn.STDEV.S(F28,J28,N28)</f>
        <v>5.5416305191116087E-2</v>
      </c>
      <c r="U28" s="13">
        <f t="shared" ref="U28:U41" si="93">AVERAGE(G28,K28,O28)</f>
        <v>0.65129786534128775</v>
      </c>
      <c r="V28" s="13">
        <f t="shared" ref="V28:V41" si="94">_xlfn.STDEV.S(G28,K28,O28)</f>
        <v>6.7812707822882928E-2</v>
      </c>
      <c r="W28" s="13">
        <f t="shared" si="89"/>
        <v>0</v>
      </c>
      <c r="X28" s="20">
        <f t="shared" si="90"/>
        <v>11.709089372784069</v>
      </c>
      <c r="Y28" s="20">
        <f t="shared" ref="Y28:Y41" si="95">T28/S28*100</f>
        <v>14.542083397229794</v>
      </c>
      <c r="Z28" s="15">
        <f t="shared" ref="Z28:Z41" si="96">V28/U28*100</f>
        <v>10.41193460496731</v>
      </c>
    </row>
    <row r="29" spans="1:56" x14ac:dyDescent="0.25">
      <c r="A29">
        <v>161.92805511777237</v>
      </c>
      <c r="B29">
        <v>60</v>
      </c>
      <c r="D29" s="12">
        <f t="shared" si="76"/>
        <v>2.2222222E-2</v>
      </c>
      <c r="E29" s="13">
        <f t="shared" si="77"/>
        <v>24</v>
      </c>
      <c r="F29" s="14">
        <f t="shared" si="77"/>
        <v>0.54766417081038543</v>
      </c>
      <c r="G29" s="14">
        <f t="shared" si="78"/>
        <v>0.86673065706809349</v>
      </c>
      <c r="H29" s="13">
        <f t="shared" si="79"/>
        <v>2.2222222E-2</v>
      </c>
      <c r="I29" s="13">
        <f t="shared" si="80"/>
        <v>28</v>
      </c>
      <c r="J29" s="14">
        <f t="shared" si="80"/>
        <v>0.44769734188573135</v>
      </c>
      <c r="K29" s="14">
        <f t="shared" si="81"/>
        <v>0.72768779326030342</v>
      </c>
      <c r="L29" s="13">
        <f t="shared" si="82"/>
        <v>2.2222222E-2</v>
      </c>
      <c r="M29" s="13">
        <f t="shared" si="83"/>
        <v>28</v>
      </c>
      <c r="N29" s="14">
        <f t="shared" si="84"/>
        <v>0.46698269850197593</v>
      </c>
      <c r="O29" s="14">
        <f t="shared" si="85"/>
        <v>0.76301063560119675</v>
      </c>
      <c r="P29" s="13">
        <f t="shared" si="86"/>
        <v>2.2222222E-2</v>
      </c>
      <c r="Q29" s="13">
        <f t="shared" si="87"/>
        <v>26.666666666666668</v>
      </c>
      <c r="R29" s="13">
        <f t="shared" si="88"/>
        <v>2.3094010767585034</v>
      </c>
      <c r="S29" s="13">
        <f t="shared" si="91"/>
        <v>0.48744807039936422</v>
      </c>
      <c r="T29" s="13">
        <f t="shared" si="92"/>
        <v>5.3032681494400907E-2</v>
      </c>
      <c r="U29" s="13">
        <f t="shared" si="93"/>
        <v>0.78580969530986466</v>
      </c>
      <c r="V29" s="13">
        <f t="shared" si="94"/>
        <v>7.2270860909964707E-2</v>
      </c>
      <c r="W29" s="13">
        <f t="shared" si="89"/>
        <v>0</v>
      </c>
      <c r="X29" s="20">
        <f t="shared" si="90"/>
        <v>8.6602540378443873</v>
      </c>
      <c r="Y29" s="20">
        <f t="shared" si="95"/>
        <v>10.879657693782939</v>
      </c>
      <c r="Z29" s="15">
        <f t="shared" si="96"/>
        <v>9.1969927758993197</v>
      </c>
    </row>
    <row r="30" spans="1:56" x14ac:dyDescent="0.25">
      <c r="A30">
        <v>338.92605697095786</v>
      </c>
      <c r="B30">
        <v>70</v>
      </c>
      <c r="D30" s="12">
        <f t="shared" si="76"/>
        <v>0.05</v>
      </c>
      <c r="E30" s="13">
        <f t="shared" si="77"/>
        <v>22</v>
      </c>
      <c r="F30" s="14">
        <f t="shared" si="77"/>
        <v>0.67114766564555406</v>
      </c>
      <c r="G30" s="14">
        <f t="shared" si="78"/>
        <v>1.2000054657903054</v>
      </c>
      <c r="H30" s="13">
        <f t="shared" si="79"/>
        <v>0.05</v>
      </c>
      <c r="I30" s="13">
        <f t="shared" si="80"/>
        <v>22</v>
      </c>
      <c r="J30" s="14">
        <f t="shared" si="80"/>
        <v>0.65003152674007836</v>
      </c>
      <c r="K30" s="14">
        <f t="shared" si="81"/>
        <v>1.0604504846855349</v>
      </c>
      <c r="L30" s="13">
        <f t="shared" si="82"/>
        <v>0.05</v>
      </c>
      <c r="M30" s="13">
        <f t="shared" si="83"/>
        <v>18</v>
      </c>
      <c r="N30" s="14">
        <f t="shared" si="84"/>
        <v>0.80711568513140886</v>
      </c>
      <c r="O30" s="14">
        <f t="shared" si="85"/>
        <v>1.0665984404943174</v>
      </c>
      <c r="P30" s="13">
        <f t="shared" si="86"/>
        <v>5.000000000000001E-2</v>
      </c>
      <c r="Q30" s="13">
        <f t="shared" si="87"/>
        <v>20.666666666666668</v>
      </c>
      <c r="R30" s="13">
        <f t="shared" si="88"/>
        <v>2.3094010767585034</v>
      </c>
      <c r="S30" s="13">
        <f t="shared" si="91"/>
        <v>0.70943162583901376</v>
      </c>
      <c r="T30" s="13">
        <f t="shared" si="92"/>
        <v>8.5253178301157528E-2</v>
      </c>
      <c r="U30" s="13">
        <f t="shared" si="93"/>
        <v>1.1090181303233859</v>
      </c>
      <c r="V30" s="13">
        <f t="shared" si="94"/>
        <v>7.8857280904707824E-2</v>
      </c>
      <c r="W30" s="13">
        <f t="shared" si="89"/>
        <v>0</v>
      </c>
      <c r="X30" s="20">
        <f t="shared" si="90"/>
        <v>11.174521339154047</v>
      </c>
      <c r="Y30" s="20">
        <f t="shared" si="95"/>
        <v>12.017109922373749</v>
      </c>
      <c r="Z30" s="15">
        <f t="shared" si="96"/>
        <v>7.1105493001916305</v>
      </c>
    </row>
    <row r="31" spans="1:56" x14ac:dyDescent="0.25">
      <c r="A31">
        <v>916.01637019177792</v>
      </c>
      <c r="B31">
        <v>80</v>
      </c>
      <c r="D31" s="12">
        <f t="shared" si="76"/>
        <v>7.7777778000000006E-2</v>
      </c>
      <c r="E31" s="13">
        <f t="shared" si="77"/>
        <v>18</v>
      </c>
      <c r="F31" s="14">
        <f t="shared" si="77"/>
        <v>0.86117019292041097</v>
      </c>
      <c r="G31" s="14">
        <f t="shared" si="78"/>
        <v>1.3761422352510684</v>
      </c>
      <c r="H31" s="13">
        <f t="shared" si="79"/>
        <v>7.7777778000000006E-2</v>
      </c>
      <c r="I31" s="13">
        <f t="shared" si="80"/>
        <v>18</v>
      </c>
      <c r="J31" s="14">
        <f t="shared" si="80"/>
        <v>0.85016567831731715</v>
      </c>
      <c r="K31" s="14">
        <f t="shared" si="81"/>
        <v>1.3059508242282676</v>
      </c>
      <c r="L31" s="13">
        <f t="shared" si="82"/>
        <v>7.7777778000000006E-2</v>
      </c>
      <c r="M31" s="13">
        <f t="shared" si="83"/>
        <v>14</v>
      </c>
      <c r="N31" s="14">
        <f t="shared" si="84"/>
        <v>1.1287141207138007</v>
      </c>
      <c r="O31" s="14">
        <f t="shared" si="85"/>
        <v>1.3201851176368693</v>
      </c>
      <c r="P31" s="13">
        <f t="shared" si="86"/>
        <v>7.7777778000000006E-2</v>
      </c>
      <c r="Q31" s="13">
        <f t="shared" si="87"/>
        <v>16.666666666666668</v>
      </c>
      <c r="R31" s="13">
        <f t="shared" si="88"/>
        <v>2.3094010767584989</v>
      </c>
      <c r="S31" s="13">
        <f t="shared" si="91"/>
        <v>0.94668333065050969</v>
      </c>
      <c r="T31" s="13">
        <f t="shared" si="92"/>
        <v>0.15773928246860963</v>
      </c>
      <c r="U31" s="13">
        <f t="shared" si="93"/>
        <v>1.3340927257054018</v>
      </c>
      <c r="V31" s="13">
        <f t="shared" si="94"/>
        <v>3.7104914997664017E-2</v>
      </c>
      <c r="W31" s="13">
        <f t="shared" si="89"/>
        <v>0</v>
      </c>
      <c r="X31" s="20">
        <f t="shared" si="90"/>
        <v>13.856406460550993</v>
      </c>
      <c r="Y31" s="20">
        <f t="shared" si="95"/>
        <v>16.662306957514474</v>
      </c>
      <c r="Z31" s="15">
        <f t="shared" si="96"/>
        <v>2.7812845601151737</v>
      </c>
    </row>
    <row r="32" spans="1:56" x14ac:dyDescent="0.25">
      <c r="A32">
        <v>3466.0877491450178</v>
      </c>
      <c r="B32">
        <v>90</v>
      </c>
      <c r="D32" s="12">
        <f t="shared" si="76"/>
        <v>0.10555555599999999</v>
      </c>
      <c r="E32" s="13">
        <f t="shared" si="77"/>
        <v>14</v>
      </c>
      <c r="F32" s="14">
        <f t="shared" si="77"/>
        <v>1.1892902353587915</v>
      </c>
      <c r="G32" s="14">
        <f t="shared" si="78"/>
        <v>1.5925546695561144</v>
      </c>
      <c r="H32" s="13">
        <f t="shared" si="79"/>
        <v>0.10555555599999999</v>
      </c>
      <c r="I32" s="13">
        <f t="shared" si="80"/>
        <v>16</v>
      </c>
      <c r="J32" s="14">
        <f t="shared" si="80"/>
        <v>1.0291186240197476</v>
      </c>
      <c r="K32" s="14">
        <f t="shared" si="81"/>
        <v>1.5302045642359954</v>
      </c>
      <c r="L32" s="13">
        <f t="shared" si="82"/>
        <v>0.10555555599999999</v>
      </c>
      <c r="M32" s="13">
        <f t="shared" si="83"/>
        <v>12</v>
      </c>
      <c r="N32" s="14">
        <f t="shared" si="84"/>
        <v>1.4195694235382847</v>
      </c>
      <c r="O32" s="14">
        <f t="shared" si="85"/>
        <v>1.5892517334516618</v>
      </c>
      <c r="P32" s="13">
        <f t="shared" si="86"/>
        <v>0.10555555599999999</v>
      </c>
      <c r="Q32" s="13">
        <f t="shared" si="87"/>
        <v>14</v>
      </c>
      <c r="R32" s="13">
        <f t="shared" si="88"/>
        <v>2</v>
      </c>
      <c r="S32" s="13">
        <f t="shared" si="91"/>
        <v>1.2126594276389413</v>
      </c>
      <c r="T32" s="13">
        <f t="shared" si="92"/>
        <v>0.19627161300615131</v>
      </c>
      <c r="U32" s="13">
        <f t="shared" si="93"/>
        <v>1.5706703224145906</v>
      </c>
      <c r="V32" s="13">
        <f t="shared" si="94"/>
        <v>3.5083265746705061E-2</v>
      </c>
      <c r="W32" s="13">
        <f t="shared" si="89"/>
        <v>0</v>
      </c>
      <c r="X32" s="20">
        <f t="shared" si="90"/>
        <v>14.285714285714285</v>
      </c>
      <c r="Y32" s="20">
        <f t="shared" si="95"/>
        <v>16.18522138472909</v>
      </c>
      <c r="Z32" s="15">
        <f t="shared" si="96"/>
        <v>2.2336492417308538</v>
      </c>
    </row>
    <row r="33" spans="1:26" x14ac:dyDescent="0.25">
      <c r="A33">
        <v>22146.91191802379</v>
      </c>
      <c r="B33">
        <v>100</v>
      </c>
      <c r="D33" s="12">
        <f t="shared" si="76"/>
        <v>0.161111111</v>
      </c>
      <c r="E33" s="13">
        <f t="shared" si="77"/>
        <v>12</v>
      </c>
      <c r="F33" s="14">
        <f t="shared" si="77"/>
        <v>1.5622887044902551</v>
      </c>
      <c r="G33" s="14">
        <f t="shared" si="78"/>
        <v>1.9588072281633333</v>
      </c>
      <c r="H33" s="13">
        <f t="shared" si="79"/>
        <v>0.161111111</v>
      </c>
      <c r="I33" s="13">
        <f t="shared" si="80"/>
        <v>12</v>
      </c>
      <c r="J33" s="14">
        <f t="shared" si="80"/>
        <v>1.5077420742510343</v>
      </c>
      <c r="K33" s="14">
        <f t="shared" si="81"/>
        <v>1.883477411896582</v>
      </c>
      <c r="L33" s="13">
        <f t="shared" si="82"/>
        <v>0.161111111</v>
      </c>
      <c r="M33" s="13">
        <f t="shared" si="83"/>
        <v>10</v>
      </c>
      <c r="N33" s="14">
        <f t="shared" si="84"/>
        <v>1.8762981349424102</v>
      </c>
      <c r="O33" s="14">
        <f t="shared" si="85"/>
        <v>1.9310930833298201</v>
      </c>
      <c r="P33" s="13">
        <f t="shared" si="86"/>
        <v>0.161111111</v>
      </c>
      <c r="Q33" s="13">
        <f t="shared" si="87"/>
        <v>11.333333333333334</v>
      </c>
      <c r="R33" s="13">
        <f t="shared" si="88"/>
        <v>1.1547005383792517</v>
      </c>
      <c r="S33" s="13">
        <f t="shared" si="91"/>
        <v>1.6487763045612331</v>
      </c>
      <c r="T33" s="13">
        <f t="shared" si="92"/>
        <v>0.19891825253760492</v>
      </c>
      <c r="U33" s="13">
        <f t="shared" si="93"/>
        <v>1.924459241129912</v>
      </c>
      <c r="V33" s="13">
        <f t="shared" si="94"/>
        <v>3.8100540697549028E-2</v>
      </c>
      <c r="W33" s="13">
        <f t="shared" si="89"/>
        <v>0</v>
      </c>
      <c r="X33" s="20">
        <f t="shared" si="90"/>
        <v>10.188534162169868</v>
      </c>
      <c r="Y33" s="20">
        <f t="shared" si="95"/>
        <v>12.064599181059943</v>
      </c>
      <c r="Z33" s="15">
        <f t="shared" si="96"/>
        <v>1.9798050217566039</v>
      </c>
    </row>
    <row r="34" spans="1:26" x14ac:dyDescent="0.25">
      <c r="D34" s="12">
        <v>0.21666666700000001</v>
      </c>
      <c r="E34" s="13">
        <v>11</v>
      </c>
      <c r="F34" s="35">
        <f t="shared" ref="F34:F41" si="97">I11</f>
        <v>1.7471182545673392</v>
      </c>
      <c r="G34" s="35">
        <f t="shared" si="78"/>
        <v>2.2211198885117298</v>
      </c>
      <c r="H34" s="13">
        <v>0.21666666700000001</v>
      </c>
      <c r="I34" s="13">
        <v>11</v>
      </c>
      <c r="J34" s="35">
        <f>U11</f>
        <v>1.7673867338765517</v>
      </c>
      <c r="K34" s="35">
        <f t="shared" si="81"/>
        <v>2.146061367924462</v>
      </c>
      <c r="L34" s="13">
        <f t="shared" si="82"/>
        <v>0.21666666700000001</v>
      </c>
      <c r="M34" s="13">
        <f t="shared" si="83"/>
        <v>10</v>
      </c>
      <c r="N34" s="14">
        <f t="shared" si="84"/>
        <v>2.0757626043525073</v>
      </c>
      <c r="O34" s="14">
        <f t="shared" si="85"/>
        <v>2.3038533658030969</v>
      </c>
      <c r="P34" s="13">
        <f t="shared" si="86"/>
        <v>0.21666666700000001</v>
      </c>
      <c r="Q34" s="13">
        <f t="shared" si="87"/>
        <v>10.666666666666666</v>
      </c>
      <c r="R34" s="13">
        <f t="shared" si="88"/>
        <v>0.57735026918962573</v>
      </c>
      <c r="S34" s="13">
        <f t="shared" si="91"/>
        <v>1.8634225309321326</v>
      </c>
      <c r="T34" s="13">
        <f t="shared" si="92"/>
        <v>0.18417093391332015</v>
      </c>
      <c r="U34" s="13">
        <f t="shared" si="93"/>
        <v>2.2236782074130961</v>
      </c>
      <c r="V34" s="13">
        <f t="shared" si="94"/>
        <v>7.892710177963963E-2</v>
      </c>
      <c r="W34" s="13">
        <f t="shared" si="89"/>
        <v>0</v>
      </c>
      <c r="X34" s="20">
        <f t="shared" si="90"/>
        <v>5.4126587736527414</v>
      </c>
      <c r="Y34" s="20">
        <f t="shared" si="95"/>
        <v>9.8834768205358685</v>
      </c>
      <c r="Z34" s="15">
        <f t="shared" si="96"/>
        <v>3.549394040761817</v>
      </c>
    </row>
    <row r="35" spans="1:26" x14ac:dyDescent="0.25">
      <c r="D35" s="12">
        <f>B12</f>
        <v>0.27222222200000001</v>
      </c>
      <c r="E35" s="13">
        <f>H12</f>
        <v>10</v>
      </c>
      <c r="F35" s="14">
        <f t="shared" si="97"/>
        <v>2.1408816506470565</v>
      </c>
      <c r="G35" s="14">
        <f t="shared" si="78"/>
        <v>2.6076633008669958</v>
      </c>
      <c r="H35" s="13">
        <f>N12</f>
        <v>0.27222222200000001</v>
      </c>
      <c r="I35" s="13">
        <f>T12</f>
        <v>10</v>
      </c>
      <c r="J35" s="14">
        <f>U12</f>
        <v>2.0218785252960902</v>
      </c>
      <c r="K35" s="14">
        <f t="shared" si="81"/>
        <v>2.3905180516937157</v>
      </c>
      <c r="L35" s="13">
        <v>0.27222222200000001</v>
      </c>
      <c r="M35" s="13">
        <f t="shared" ref="M35:N35" si="98">AF12</f>
        <v>9</v>
      </c>
      <c r="N35" s="14">
        <f t="shared" si="98"/>
        <v>2.5070016451789807</v>
      </c>
      <c r="O35" s="14">
        <f t="shared" ref="O35:O39" si="99">AI12</f>
        <v>2.6630213028275924</v>
      </c>
      <c r="P35" s="13">
        <f t="shared" si="86"/>
        <v>0.27222222200000001</v>
      </c>
      <c r="Q35" s="13">
        <f t="shared" si="87"/>
        <v>9.6666666666666661</v>
      </c>
      <c r="R35" s="13">
        <f t="shared" si="88"/>
        <v>0.57735026918962573</v>
      </c>
      <c r="S35" s="13">
        <f t="shared" si="91"/>
        <v>2.2232539403740428</v>
      </c>
      <c r="T35" s="13">
        <f t="shared" si="92"/>
        <v>0.25283394935684017</v>
      </c>
      <c r="U35" s="13">
        <f t="shared" si="93"/>
        <v>2.5537342184627683</v>
      </c>
      <c r="V35" s="13">
        <f t="shared" si="94"/>
        <v>0.14403390196878885</v>
      </c>
      <c r="W35" s="13">
        <f t="shared" si="89"/>
        <v>0</v>
      </c>
      <c r="X35" s="20">
        <f t="shared" si="90"/>
        <v>5.972588991616818</v>
      </c>
      <c r="Y35" s="20">
        <f t="shared" si="95"/>
        <v>11.372247891498311</v>
      </c>
      <c r="Z35" s="15">
        <f t="shared" si="96"/>
        <v>5.6401289111241457</v>
      </c>
    </row>
    <row r="36" spans="1:26" x14ac:dyDescent="0.25">
      <c r="D36" s="12">
        <v>0.32777777800000002</v>
      </c>
      <c r="E36" s="13">
        <v>8</v>
      </c>
      <c r="F36" s="35">
        <f t="shared" si="97"/>
        <v>2.7555597348525041</v>
      </c>
      <c r="G36" s="35">
        <f t="shared" si="78"/>
        <v>2.8255436987747427</v>
      </c>
      <c r="H36" s="13">
        <v>0.32777777800000002</v>
      </c>
      <c r="I36" s="13">
        <f t="shared" ref="I36:J36" si="100">T13</f>
        <v>9</v>
      </c>
      <c r="J36" s="14">
        <f t="shared" si="100"/>
        <v>2.3919594782558908</v>
      </c>
      <c r="K36" s="14">
        <f t="shared" ref="K36:K39" si="101">W13</f>
        <v>2.6930515045051928</v>
      </c>
      <c r="L36" s="13">
        <f>Z13</f>
        <v>0.32777777800000002</v>
      </c>
      <c r="M36" s="13">
        <f t="shared" ref="M36:N36" si="102">AF13</f>
        <v>8</v>
      </c>
      <c r="N36" s="14">
        <f t="shared" si="102"/>
        <v>2.958081179649283</v>
      </c>
      <c r="O36" s="14">
        <f t="shared" si="99"/>
        <v>2.9224428986959383</v>
      </c>
      <c r="P36" s="13">
        <f t="shared" si="86"/>
        <v>0.32777777800000002</v>
      </c>
      <c r="Q36" s="13">
        <f t="shared" si="87"/>
        <v>8.3333333333333339</v>
      </c>
      <c r="R36" s="13">
        <f t="shared" si="88"/>
        <v>0.57735026918962573</v>
      </c>
      <c r="S36" s="13">
        <f t="shared" si="91"/>
        <v>2.7018667975858928</v>
      </c>
      <c r="T36" s="13">
        <f t="shared" si="92"/>
        <v>0.28685474343537437</v>
      </c>
      <c r="U36" s="13">
        <f t="shared" si="93"/>
        <v>2.8136793673252911</v>
      </c>
      <c r="V36" s="13">
        <f t="shared" si="94"/>
        <v>0.11515500294277417</v>
      </c>
      <c r="W36" s="13">
        <f t="shared" si="89"/>
        <v>0</v>
      </c>
      <c r="X36" s="20">
        <f t="shared" si="90"/>
        <v>6.9282032302755079</v>
      </c>
      <c r="Y36" s="20">
        <f t="shared" si="95"/>
        <v>10.616909156723713</v>
      </c>
      <c r="Z36" s="15">
        <f t="shared" si="96"/>
        <v>4.0926839170108265</v>
      </c>
    </row>
    <row r="37" spans="1:26" x14ac:dyDescent="0.25">
      <c r="D37" s="12">
        <f>B14</f>
        <v>0.383333333</v>
      </c>
      <c r="E37" s="13">
        <f>H14</f>
        <v>6</v>
      </c>
      <c r="F37" s="14">
        <f t="shared" si="97"/>
        <v>3.7214496657317562</v>
      </c>
      <c r="G37" s="14">
        <f>K14</f>
        <v>2.9368295132345956</v>
      </c>
      <c r="H37" s="13">
        <v>0.383333333</v>
      </c>
      <c r="I37" s="13">
        <f t="shared" ref="I37:J37" si="103">T14</f>
        <v>8</v>
      </c>
      <c r="J37" s="14">
        <f t="shared" si="103"/>
        <v>2.8233699375155061</v>
      </c>
      <c r="K37" s="14">
        <f t="shared" si="101"/>
        <v>2.9480451435596828</v>
      </c>
      <c r="L37" s="13">
        <v>0.383333333</v>
      </c>
      <c r="M37" s="13">
        <f t="shared" ref="M37:N37" si="104">AF14</f>
        <v>7</v>
      </c>
      <c r="N37" s="14">
        <f t="shared" si="104"/>
        <v>3.5240756876415582</v>
      </c>
      <c r="O37" s="14">
        <f t="shared" si="99"/>
        <v>3.2251890028227033</v>
      </c>
      <c r="P37" s="13">
        <f t="shared" si="86"/>
        <v>0.383333333</v>
      </c>
      <c r="Q37" s="13">
        <f t="shared" si="87"/>
        <v>7</v>
      </c>
      <c r="R37" s="13">
        <f t="shared" si="88"/>
        <v>1</v>
      </c>
      <c r="S37" s="13">
        <f t="shared" si="91"/>
        <v>3.3562984302962735</v>
      </c>
      <c r="T37" s="13">
        <f t="shared" si="92"/>
        <v>0.47196261040465665</v>
      </c>
      <c r="U37" s="13">
        <f t="shared" si="93"/>
        <v>3.0366878865389939</v>
      </c>
      <c r="V37" s="13">
        <f t="shared" si="94"/>
        <v>0.16334304613619352</v>
      </c>
      <c r="W37" s="13">
        <f t="shared" si="89"/>
        <v>0</v>
      </c>
      <c r="X37" s="20">
        <f t="shared" si="90"/>
        <v>14.285714285714285</v>
      </c>
      <c r="Y37" s="20">
        <f t="shared" si="95"/>
        <v>14.061997769459216</v>
      </c>
      <c r="Z37" s="15">
        <f t="shared" si="96"/>
        <v>5.3789869831621244</v>
      </c>
    </row>
    <row r="38" spans="1:26" x14ac:dyDescent="0.25">
      <c r="D38" s="12">
        <v>0.46666666649999999</v>
      </c>
      <c r="E38" s="13">
        <v>5</v>
      </c>
      <c r="F38" s="35">
        <f t="shared" si="97"/>
        <v>4.6706167559720351</v>
      </c>
      <c r="G38" s="35">
        <f>K15</f>
        <v>3.1996704254212709</v>
      </c>
      <c r="H38" s="13">
        <f>N15</f>
        <v>0.438888889</v>
      </c>
      <c r="I38" s="13">
        <f t="shared" ref="I38:J38" si="105">T15</f>
        <v>7</v>
      </c>
      <c r="J38" s="14">
        <f t="shared" si="105"/>
        <v>3.3542512801183597</v>
      </c>
      <c r="K38" s="14">
        <f t="shared" si="101"/>
        <v>3.1466656695399786</v>
      </c>
      <c r="L38" s="13">
        <f>Z15</f>
        <v>0.49444444399999998</v>
      </c>
      <c r="M38" s="13">
        <f t="shared" ref="M38:N38" si="106">AF15</f>
        <v>6</v>
      </c>
      <c r="N38" s="14">
        <f t="shared" si="106"/>
        <v>4.4569415355814188</v>
      </c>
      <c r="O38" s="14">
        <f t="shared" si="99"/>
        <v>3.794569991258288</v>
      </c>
      <c r="P38" s="13">
        <f t="shared" si="86"/>
        <v>0.46666666649999994</v>
      </c>
      <c r="Q38" s="13">
        <f t="shared" si="87"/>
        <v>6</v>
      </c>
      <c r="R38" s="13">
        <f t="shared" si="88"/>
        <v>1</v>
      </c>
      <c r="S38" s="13">
        <f t="shared" si="91"/>
        <v>4.1606031905572713</v>
      </c>
      <c r="T38" s="13">
        <f t="shared" si="92"/>
        <v>0.70644662045592777</v>
      </c>
      <c r="U38" s="13">
        <f t="shared" si="93"/>
        <v>3.380302028739846</v>
      </c>
      <c r="V38" s="13">
        <f t="shared" si="94"/>
        <v>0.35974412380662302</v>
      </c>
      <c r="W38" s="13">
        <f t="shared" si="89"/>
        <v>-2.7777777500000045E-2</v>
      </c>
      <c r="X38" s="20">
        <f t="shared" si="90"/>
        <v>16.666666666666664</v>
      </c>
      <c r="Y38" s="20">
        <f t="shared" si="95"/>
        <v>16.97942793629657</v>
      </c>
      <c r="Z38" s="15">
        <f t="shared" si="96"/>
        <v>10.642366295911529</v>
      </c>
    </row>
    <row r="39" spans="1:26" x14ac:dyDescent="0.25">
      <c r="D39" s="12">
        <f>B16</f>
        <v>0.55000000000000004</v>
      </c>
      <c r="E39" s="13">
        <f>H16</f>
        <v>5</v>
      </c>
      <c r="F39" s="14">
        <f t="shared" si="97"/>
        <v>5.0998096783290343</v>
      </c>
      <c r="G39" s="14">
        <f>K16</f>
        <v>3.682525990572711</v>
      </c>
      <c r="H39" s="13">
        <v>0.55000000000000004</v>
      </c>
      <c r="I39" s="13">
        <f t="shared" ref="I39:J39" si="107">T16</f>
        <v>6</v>
      </c>
      <c r="J39" s="14">
        <f t="shared" si="107"/>
        <v>4.2000577126155143</v>
      </c>
      <c r="K39" s="14">
        <f t="shared" si="101"/>
        <v>3.6220283617863398</v>
      </c>
      <c r="L39" s="13">
        <v>0.55000000000000004</v>
      </c>
      <c r="M39" s="13">
        <f t="shared" ref="M39:N39" si="108">AF16</f>
        <v>5</v>
      </c>
      <c r="N39" s="14">
        <f t="shared" si="108"/>
        <v>5.4443715091515434</v>
      </c>
      <c r="O39" s="14">
        <f t="shared" si="99"/>
        <v>3.975815844071374</v>
      </c>
      <c r="P39" s="13">
        <f t="shared" si="86"/>
        <v>0.55000000000000004</v>
      </c>
      <c r="Q39" s="13">
        <f t="shared" si="87"/>
        <v>5.333333333333333</v>
      </c>
      <c r="R39" s="13">
        <f t="shared" si="88"/>
        <v>0.57735026918962584</v>
      </c>
      <c r="S39" s="13">
        <f t="shared" si="91"/>
        <v>4.9147463000320313</v>
      </c>
      <c r="T39" s="13">
        <f t="shared" si="92"/>
        <v>0.64246832338450155</v>
      </c>
      <c r="U39" s="13">
        <f t="shared" si="93"/>
        <v>3.7601233988101419</v>
      </c>
      <c r="V39" s="13">
        <f t="shared" si="94"/>
        <v>0.18922847031900536</v>
      </c>
      <c r="W39" s="13">
        <f t="shared" si="89"/>
        <v>0</v>
      </c>
      <c r="X39" s="20">
        <f t="shared" si="90"/>
        <v>10.825317547305485</v>
      </c>
      <c r="Y39" s="20">
        <f t="shared" si="95"/>
        <v>13.072258142405325</v>
      </c>
      <c r="Z39" s="15">
        <f t="shared" si="96"/>
        <v>5.0325069219506213</v>
      </c>
    </row>
    <row r="40" spans="1:26" x14ac:dyDescent="0.25">
      <c r="D40" s="12">
        <v>0.60555555599999999</v>
      </c>
      <c r="E40" s="13">
        <v>5</v>
      </c>
      <c r="F40" s="35">
        <f t="shared" si="97"/>
        <v>5.1628024085875159</v>
      </c>
      <c r="G40" s="35">
        <f>K17</f>
        <v>3.7825569150758129</v>
      </c>
      <c r="H40" s="13">
        <f>N17</f>
        <v>0.60555555599999999</v>
      </c>
      <c r="I40" s="13">
        <f t="shared" ref="I40:J41" si="109">T17</f>
        <v>5</v>
      </c>
      <c r="J40" s="14">
        <f t="shared" si="109"/>
        <v>5.1964606136737004</v>
      </c>
      <c r="K40" s="14">
        <f>W17</f>
        <v>3.8630183401966578</v>
      </c>
      <c r="L40" s="13">
        <f>Z17</f>
        <v>0.60555555599999999</v>
      </c>
      <c r="M40" s="13">
        <f t="shared" ref="M40:N41" si="110">AF17</f>
        <v>5</v>
      </c>
      <c r="N40" s="14">
        <f t="shared" si="110"/>
        <v>5.690542157888987</v>
      </c>
      <c r="O40" s="14">
        <f>AI17</f>
        <v>4.3196702976681074</v>
      </c>
      <c r="P40" s="13">
        <f t="shared" si="86"/>
        <v>0.60555555599999999</v>
      </c>
      <c r="Q40" s="13">
        <f t="shared" si="87"/>
        <v>5</v>
      </c>
      <c r="R40" s="13">
        <f t="shared" si="88"/>
        <v>0</v>
      </c>
      <c r="S40" s="13">
        <f t="shared" si="91"/>
        <v>5.3499350600500684</v>
      </c>
      <c r="T40" s="13">
        <f t="shared" si="92"/>
        <v>0.29545408275414681</v>
      </c>
      <c r="U40" s="13">
        <f t="shared" si="93"/>
        <v>3.988415184313526</v>
      </c>
      <c r="V40" s="13">
        <f t="shared" si="94"/>
        <v>0.28968253800632643</v>
      </c>
      <c r="W40" s="13">
        <f t="shared" si="89"/>
        <v>0</v>
      </c>
      <c r="X40" s="20">
        <f t="shared" si="90"/>
        <v>0</v>
      </c>
      <c r="Y40" s="20">
        <f t="shared" si="95"/>
        <v>5.5225732544009931</v>
      </c>
      <c r="Z40" s="15">
        <f t="shared" si="96"/>
        <v>7.2630988655757438</v>
      </c>
    </row>
    <row r="41" spans="1:26" x14ac:dyDescent="0.25">
      <c r="D41" s="12">
        <f>B18</f>
        <v>0.82777777799999996</v>
      </c>
      <c r="E41" s="13">
        <f>H18</f>
        <v>4</v>
      </c>
      <c r="F41" s="14">
        <f t="shared" si="97"/>
        <v>6.5747911435331936</v>
      </c>
      <c r="G41" s="14">
        <f>K18</f>
        <v>4.1856420411604915</v>
      </c>
      <c r="H41" s="13">
        <f>N18</f>
        <v>0.82777777799999996</v>
      </c>
      <c r="I41" s="13">
        <f t="shared" si="109"/>
        <v>4</v>
      </c>
      <c r="J41" s="14">
        <f t="shared" si="109"/>
        <v>7.0990464130876969</v>
      </c>
      <c r="K41" s="14">
        <f>W18</f>
        <v>4.5193933115267848</v>
      </c>
      <c r="L41" s="13">
        <f>Z18</f>
        <v>0.82777777799999996</v>
      </c>
      <c r="M41" s="13">
        <f t="shared" si="110"/>
        <v>4</v>
      </c>
      <c r="N41" s="14">
        <f t="shared" si="110"/>
        <v>7.7829005686698904</v>
      </c>
      <c r="O41" s="14">
        <f>AI18</f>
        <v>4.954748388386145</v>
      </c>
      <c r="P41" s="13">
        <f t="shared" si="86"/>
        <v>0.82777777800000008</v>
      </c>
      <c r="Q41" s="13">
        <f t="shared" si="87"/>
        <v>4</v>
      </c>
      <c r="R41" s="13">
        <f t="shared" si="88"/>
        <v>0</v>
      </c>
      <c r="S41" s="13">
        <f t="shared" si="91"/>
        <v>7.1522460417635934</v>
      </c>
      <c r="T41" s="13">
        <f t="shared" si="92"/>
        <v>0.60580916644143801</v>
      </c>
      <c r="U41" s="13">
        <f t="shared" si="93"/>
        <v>4.5532612470244738</v>
      </c>
      <c r="V41" s="13">
        <f t="shared" si="94"/>
        <v>0.38567009363814242</v>
      </c>
      <c r="W41" s="13">
        <f t="shared" si="89"/>
        <v>0</v>
      </c>
      <c r="X41" s="20">
        <f t="shared" si="90"/>
        <v>0</v>
      </c>
      <c r="Y41" s="20">
        <f t="shared" si="95"/>
        <v>8.4701947179107151</v>
      </c>
      <c r="Z41" s="15">
        <f t="shared" si="96"/>
        <v>8.4701947179107133</v>
      </c>
    </row>
    <row r="42" spans="1:26" x14ac:dyDescent="0.25">
      <c r="D42" s="24"/>
      <c r="E42" s="25"/>
      <c r="F42" s="26"/>
      <c r="G42" s="26"/>
      <c r="H42" s="25"/>
      <c r="I42" s="25"/>
      <c r="J42" s="26"/>
      <c r="K42" s="26"/>
      <c r="L42" s="25"/>
      <c r="M42" s="25"/>
      <c r="N42" s="26"/>
      <c r="O42" s="26"/>
      <c r="P42" s="25"/>
      <c r="Q42" s="25"/>
      <c r="R42" s="25"/>
      <c r="S42" s="25"/>
      <c r="T42" s="25"/>
      <c r="U42" s="25"/>
      <c r="V42" s="25"/>
      <c r="W42" s="25"/>
      <c r="X42" s="27"/>
      <c r="Y42" s="27"/>
      <c r="Z42" s="28"/>
    </row>
    <row r="43" spans="1:26" x14ac:dyDescent="0.25">
      <c r="D43" s="24"/>
      <c r="E43" s="25"/>
      <c r="F43" s="26"/>
      <c r="G43" s="26"/>
      <c r="H43" s="25"/>
      <c r="I43" s="25"/>
      <c r="J43" s="26"/>
      <c r="K43" s="26"/>
      <c r="L43" s="25"/>
      <c r="M43" s="25"/>
      <c r="N43" s="26"/>
      <c r="O43" s="26"/>
      <c r="P43" s="25"/>
      <c r="Q43" s="25"/>
      <c r="R43" s="25"/>
      <c r="S43" s="25"/>
      <c r="T43" s="25"/>
      <c r="U43" s="25"/>
      <c r="V43" s="25"/>
      <c r="W43" s="25"/>
      <c r="X43" s="27"/>
      <c r="Y43" s="27"/>
      <c r="Z43" s="28"/>
    </row>
    <row r="44" spans="1:26" x14ac:dyDescent="0.25">
      <c r="D44" s="24"/>
      <c r="E44" s="25"/>
      <c r="F44" s="26"/>
      <c r="G44" s="26"/>
      <c r="H44" s="25"/>
      <c r="I44" s="25"/>
      <c r="J44" s="26"/>
      <c r="K44" s="26"/>
      <c r="L44" s="25"/>
      <c r="M44" s="25"/>
      <c r="N44" s="26"/>
      <c r="O44" s="26"/>
      <c r="P44" s="25"/>
      <c r="Q44" s="25"/>
      <c r="R44" s="25"/>
      <c r="S44" s="25"/>
      <c r="T44" s="25"/>
      <c r="U44" s="25"/>
      <c r="V44" s="25"/>
      <c r="W44" s="25"/>
      <c r="X44" s="27"/>
      <c r="Y44" s="27"/>
      <c r="Z44" s="28"/>
    </row>
    <row r="45" spans="1:26" x14ac:dyDescent="0.25">
      <c r="D45" s="29"/>
      <c r="E45" s="26"/>
      <c r="F45" s="25"/>
      <c r="G45" s="25"/>
      <c r="H45" s="25"/>
      <c r="I45" s="25"/>
      <c r="J45" s="26"/>
      <c r="K45" s="26"/>
      <c r="L45" s="25"/>
      <c r="M45" s="25"/>
      <c r="N45" s="26"/>
      <c r="O45" s="26"/>
      <c r="P45" s="25"/>
      <c r="Q45" s="25"/>
      <c r="R45" s="25"/>
      <c r="S45" s="25"/>
      <c r="T45" s="25"/>
      <c r="U45" s="25"/>
      <c r="V45" s="25"/>
      <c r="W45" s="25"/>
      <c r="X45" s="27"/>
      <c r="Y45" s="27"/>
      <c r="Z45" s="28"/>
    </row>
    <row r="46" spans="1:26" ht="15.75" thickBot="1" x14ac:dyDescent="0.3">
      <c r="D46" s="30"/>
      <c r="E46" s="31"/>
      <c r="F46" s="32"/>
      <c r="G46" s="32"/>
      <c r="H46" s="32"/>
      <c r="I46" s="32"/>
      <c r="J46" s="31"/>
      <c r="K46" s="31"/>
      <c r="L46" s="32"/>
      <c r="M46" s="32"/>
      <c r="N46" s="31"/>
      <c r="O46" s="31"/>
      <c r="P46" s="32"/>
      <c r="Q46" s="32"/>
      <c r="R46" s="32"/>
      <c r="S46" s="32"/>
      <c r="T46" s="32"/>
      <c r="U46" s="32"/>
      <c r="V46" s="32"/>
      <c r="W46" s="32"/>
      <c r="X46" s="33"/>
      <c r="Y46" s="33"/>
      <c r="Z46" s="34"/>
    </row>
  </sheetData>
  <mergeCells count="4">
    <mergeCell ref="B2:H2"/>
    <mergeCell ref="N2:T2"/>
    <mergeCell ref="Z2:AF2"/>
    <mergeCell ref="AM2:B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7"/>
  <sheetViews>
    <sheetView topLeftCell="AO1" zoomScale="85" zoomScaleNormal="85" workbookViewId="0">
      <selection activeCell="BD14" sqref="BD4:BD14"/>
    </sheetView>
  </sheetViews>
  <sheetFormatPr baseColWidth="10" defaultRowHeight="15" x14ac:dyDescent="0.25"/>
  <cols>
    <col min="4" max="4" width="14.7109375" bestFit="1" customWidth="1"/>
    <col min="6" max="6" width="15.85546875" bestFit="1" customWidth="1"/>
    <col min="9" max="9" width="17.28515625" bestFit="1" customWidth="1"/>
    <col min="10" max="10" width="12.5703125" customWidth="1"/>
    <col min="11" max="11" width="13.42578125" customWidth="1"/>
    <col min="12" max="12" width="14.140625" customWidth="1"/>
    <col min="16" max="16" width="14.7109375" bestFit="1" customWidth="1"/>
    <col min="18" max="18" width="15.85546875" bestFit="1" customWidth="1"/>
    <col min="21" max="21" width="17.28515625" bestFit="1" customWidth="1"/>
    <col min="22" max="22" width="19.28515625" bestFit="1" customWidth="1"/>
    <col min="23" max="24" width="19.28515625" customWidth="1"/>
    <col min="28" max="28" width="14.7109375" bestFit="1" customWidth="1"/>
    <col min="30" max="30" width="15.85546875" bestFit="1" customWidth="1"/>
    <col min="33" max="33" width="17.28515625" bestFit="1" customWidth="1"/>
    <col min="35" max="35" width="19.28515625" bestFit="1" customWidth="1"/>
    <col min="49" max="49" width="14.85546875" bestFit="1" customWidth="1"/>
    <col min="50" max="50" width="13.28515625" bestFit="1" customWidth="1"/>
    <col min="51" max="52" width="13.28515625" customWidth="1"/>
    <col min="53" max="53" width="13.140625" bestFit="1" customWidth="1"/>
    <col min="54" max="54" width="17.42578125" bestFit="1" customWidth="1"/>
  </cols>
  <sheetData>
    <row r="1" spans="2:56" ht="15.75" thickBot="1" x14ac:dyDescent="0.3"/>
    <row r="2" spans="2:56" ht="15.75" thickBot="1" x14ac:dyDescent="0.3">
      <c r="B2" s="49" t="s">
        <v>5</v>
      </c>
      <c r="C2" s="50"/>
      <c r="D2" s="50"/>
      <c r="E2" s="50"/>
      <c r="F2" s="50"/>
      <c r="G2" s="50"/>
      <c r="H2" s="51"/>
      <c r="I2" s="4"/>
      <c r="J2" s="4"/>
      <c r="K2" s="4"/>
      <c r="L2" s="4"/>
      <c r="N2" s="49" t="s">
        <v>6</v>
      </c>
      <c r="O2" s="50"/>
      <c r="P2" s="50"/>
      <c r="Q2" s="50"/>
      <c r="R2" s="50"/>
      <c r="S2" s="50"/>
      <c r="T2" s="51"/>
      <c r="U2" s="4"/>
      <c r="V2" s="4"/>
      <c r="W2" s="4"/>
      <c r="X2" s="4"/>
      <c r="Z2" s="49" t="s">
        <v>7</v>
      </c>
      <c r="AA2" s="50"/>
      <c r="AB2" s="50"/>
      <c r="AC2" s="50"/>
      <c r="AD2" s="50"/>
      <c r="AE2" s="50"/>
      <c r="AF2" s="51"/>
      <c r="AM2" s="52" t="s">
        <v>39</v>
      </c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4"/>
    </row>
    <row r="3" spans="2:56" ht="15.75" thickBot="1" x14ac:dyDescent="0.3">
      <c r="B3" s="1" t="s">
        <v>0</v>
      </c>
      <c r="C3" s="1" t="s">
        <v>13</v>
      </c>
      <c r="D3" s="2" t="s">
        <v>1</v>
      </c>
      <c r="E3" s="2" t="s">
        <v>3</v>
      </c>
      <c r="F3" s="2" t="s">
        <v>2</v>
      </c>
      <c r="G3" s="2" t="s">
        <v>8</v>
      </c>
      <c r="H3" s="3" t="s">
        <v>4</v>
      </c>
      <c r="I3" s="5" t="s">
        <v>9</v>
      </c>
      <c r="J3" s="5" t="s">
        <v>11</v>
      </c>
      <c r="K3" s="5" t="s">
        <v>10</v>
      </c>
      <c r="L3" s="5" t="s">
        <v>12</v>
      </c>
      <c r="N3" s="1" t="s">
        <v>0</v>
      </c>
      <c r="O3" s="1" t="s">
        <v>13</v>
      </c>
      <c r="P3" s="2" t="s">
        <v>1</v>
      </c>
      <c r="Q3" s="2" t="s">
        <v>3</v>
      </c>
      <c r="R3" s="2" t="s">
        <v>2</v>
      </c>
      <c r="S3" s="2" t="s">
        <v>8</v>
      </c>
      <c r="T3" s="3" t="s">
        <v>4</v>
      </c>
      <c r="U3" s="5" t="s">
        <v>9</v>
      </c>
      <c r="V3" s="5" t="s">
        <v>11</v>
      </c>
      <c r="W3" s="5" t="s">
        <v>10</v>
      </c>
      <c r="X3" s="5" t="s">
        <v>12</v>
      </c>
      <c r="Z3" s="1" t="s">
        <v>0</v>
      </c>
      <c r="AA3" s="1" t="s">
        <v>13</v>
      </c>
      <c r="AB3" s="2" t="s">
        <v>1</v>
      </c>
      <c r="AC3" s="2" t="s">
        <v>3</v>
      </c>
      <c r="AD3" s="2" t="s">
        <v>2</v>
      </c>
      <c r="AE3" s="2" t="s">
        <v>8</v>
      </c>
      <c r="AF3" s="3" t="s">
        <v>4</v>
      </c>
      <c r="AG3" s="5" t="s">
        <v>9</v>
      </c>
      <c r="AH3" s="5" t="s">
        <v>11</v>
      </c>
      <c r="AI3" s="5" t="s">
        <v>10</v>
      </c>
      <c r="AJ3" s="5" t="s">
        <v>12</v>
      </c>
      <c r="AM3" s="42" t="s">
        <v>37</v>
      </c>
      <c r="AN3" s="43" t="s">
        <v>38</v>
      </c>
      <c r="AO3" s="43" t="s">
        <v>28</v>
      </c>
      <c r="AP3" s="43" t="s">
        <v>40</v>
      </c>
      <c r="AQ3" s="43" t="s">
        <v>41</v>
      </c>
      <c r="AR3" s="43" t="s">
        <v>29</v>
      </c>
      <c r="AS3" s="43" t="s">
        <v>30</v>
      </c>
      <c r="AT3" s="43" t="s">
        <v>31</v>
      </c>
      <c r="AU3" s="43" t="s">
        <v>17</v>
      </c>
      <c r="AV3" s="43" t="s">
        <v>32</v>
      </c>
      <c r="AW3" s="43" t="s">
        <v>33</v>
      </c>
      <c r="AX3" s="43" t="s">
        <v>34</v>
      </c>
      <c r="AY3" s="43" t="s">
        <v>42</v>
      </c>
      <c r="AZ3" s="43" t="s">
        <v>43</v>
      </c>
      <c r="BA3" s="43" t="s">
        <v>35</v>
      </c>
      <c r="BB3" s="44" t="s">
        <v>36</v>
      </c>
      <c r="BC3" s="48" t="s">
        <v>44</v>
      </c>
      <c r="BD3" s="48" t="s">
        <v>45</v>
      </c>
    </row>
    <row r="4" spans="2:56" x14ac:dyDescent="0.25">
      <c r="B4">
        <v>8.3333333333333332E-3</v>
      </c>
      <c r="C4">
        <f>B4/'0%'!$A$26</f>
        <v>3.1884482714249337E-4</v>
      </c>
      <c r="D4">
        <v>6.9084423305588585</v>
      </c>
      <c r="E4">
        <f>(D4/PI())^(1/2)*2</f>
        <v>2.9658223088698161</v>
      </c>
      <c r="F4">
        <v>4.8769322235434007</v>
      </c>
      <c r="G4">
        <f>(F4/PI())^(1/2)*2</f>
        <v>2.491887430043469</v>
      </c>
      <c r="H4">
        <v>48</v>
      </c>
      <c r="I4">
        <f>PI()*E4/H4</f>
        <v>0.19411261619579442</v>
      </c>
      <c r="J4">
        <f>LOG(I4)</f>
        <v>-0.71194623706832982</v>
      </c>
      <c r="K4">
        <f>(E4-G4)/2</f>
        <v>0.23696743941317355</v>
      </c>
      <c r="L4">
        <f>LOG(K4)</f>
        <v>-0.62531132426271496</v>
      </c>
      <c r="N4">
        <v>8.3333333333333332E-3</v>
      </c>
      <c r="O4">
        <f>N4/'0%'!$A$26</f>
        <v>3.1884482714249337E-4</v>
      </c>
      <c r="P4">
        <v>7.5231866825208087</v>
      </c>
      <c r="Q4">
        <f t="shared" ref="Q4:Q6" si="0">(P4/PI())^(1/2)*2</f>
        <v>3.0949666858643945</v>
      </c>
      <c r="R4">
        <v>4.9818668252080851</v>
      </c>
      <c r="S4">
        <f t="shared" ref="S4:S6" si="1">(R4/PI())^(1/2)*2</f>
        <v>2.5185531259949934</v>
      </c>
      <c r="T4">
        <v>48</v>
      </c>
      <c r="U4">
        <f t="shared" ref="U4:U6" si="2">PI()*Q4/T4</f>
        <v>0.20256509590451521</v>
      </c>
      <c r="V4">
        <f t="shared" ref="V4:V6" si="3">LOG(U4)</f>
        <v>-0.69343538603392085</v>
      </c>
      <c r="W4">
        <f t="shared" ref="W4:W6" si="4">(Q4-S4)/2</f>
        <v>0.28820677993470056</v>
      </c>
      <c r="X4">
        <f t="shared" ref="X4:X6" si="5">LOG(W4)</f>
        <v>-0.5402958068197603</v>
      </c>
      <c r="Z4">
        <v>8.3333333333333332E-3</v>
      </c>
      <c r="AA4">
        <f>Z4/'0%'!$A$26</f>
        <v>3.1884482714249337E-4</v>
      </c>
      <c r="AB4">
        <v>8.2978596908442324</v>
      </c>
      <c r="AC4">
        <f>(AB4/PI())^(1/2)*2</f>
        <v>3.2504096811089473</v>
      </c>
      <c r="AD4">
        <v>5.1129607609988108</v>
      </c>
      <c r="AE4">
        <f>(AD4/PI())^(1/2)*2</f>
        <v>2.5514748345972134</v>
      </c>
      <c r="AF4">
        <v>44</v>
      </c>
      <c r="AG4">
        <f>PI()*AC4/AF4</f>
        <v>0.23207870853020482</v>
      </c>
      <c r="AH4">
        <f>LOG(AG4)</f>
        <v>-0.63436470095722863</v>
      </c>
      <c r="AI4">
        <f>(AC4-AE4)/2</f>
        <v>0.34946742325586699</v>
      </c>
      <c r="AJ4">
        <f>LOG(AI4)</f>
        <v>-0.45659330220618577</v>
      </c>
      <c r="AM4" s="45">
        <f>AVERAGE(B4,N4,Z4)</f>
        <v>8.3333333333333332E-3</v>
      </c>
      <c r="AN4" s="14">
        <f>AVERAGE(C4,O4,AA4)</f>
        <v>3.1884482714249337E-4</v>
      </c>
      <c r="AO4" s="14">
        <f>AVERAGE(E4,Q4,AC4)</f>
        <v>3.1037328919477196</v>
      </c>
      <c r="AP4" s="14">
        <f>AN4/2</f>
        <v>1.5942241357124669E-4</v>
      </c>
      <c r="AQ4" s="14">
        <f>AO4/2</f>
        <v>1.5518664459738598</v>
      </c>
      <c r="AR4" s="14">
        <f>_xlfn.STDEV.S(E4,Q4,AC4)</f>
        <v>0.14249606270460582</v>
      </c>
      <c r="AS4" s="14">
        <f>AVERAGE(G4,S4,AE4)</f>
        <v>2.5206384635452252</v>
      </c>
      <c r="AT4" s="14">
        <f>_xlfn.STDEV.S(G4,S4,AE4)</f>
        <v>2.9848386386649165E-2</v>
      </c>
      <c r="AU4" s="14">
        <f>AVERAGE(H4,T4,AF4)</f>
        <v>46.666666666666664</v>
      </c>
      <c r="AV4" s="14">
        <f>_xlfn.STDEV.S(H4,T4,AF4)</f>
        <v>2.3094010767585029</v>
      </c>
      <c r="AW4" s="14">
        <f>AVERAGE(I4,U4,AG4)</f>
        <v>0.20958547354350485</v>
      </c>
      <c r="AX4" s="14">
        <f>PI()/AU4*AR4+PI()*AO4/AU4^2*AV4</f>
        <v>1.9932800002066479E-2</v>
      </c>
      <c r="AY4" s="14">
        <f>AW4/AQ4</f>
        <v>0.13505380832690236</v>
      </c>
      <c r="AZ4" s="14">
        <f>1/AQ4*AX4+AW4/AQ4^2*AR4</f>
        <v>2.5245365697256973E-2</v>
      </c>
      <c r="BA4" s="14">
        <f>AVERAGE(K4,W4,AI4)</f>
        <v>0.29154721420124702</v>
      </c>
      <c r="BB4" s="46">
        <f>(AT4+AR4)/2</f>
        <v>8.6172224545627493E-2</v>
      </c>
      <c r="BC4">
        <f>AQ4/BA4</f>
        <v>5.3228649439354587</v>
      </c>
      <c r="BD4">
        <f>1/BA4*AR4+AQ4/BA4^2*BB4</f>
        <v>2.0620302530638606</v>
      </c>
    </row>
    <row r="5" spans="2:56" x14ac:dyDescent="0.25">
      <c r="B5">
        <v>1.6666666666666666E-2</v>
      </c>
      <c r="C5">
        <f>B5/'0%'!$A$26</f>
        <v>6.3768965428498674E-4</v>
      </c>
      <c r="D5">
        <v>7.6519024970273488</v>
      </c>
      <c r="E5">
        <f t="shared" ref="E5:E8" si="6">(D5/PI())^(1/2)*2</f>
        <v>3.1213306219740575</v>
      </c>
      <c r="F5">
        <v>4.8284780023781213</v>
      </c>
      <c r="G5">
        <f t="shared" ref="G5:G8" si="7">(F5/PI())^(1/2)*2</f>
        <v>2.4794775928633972</v>
      </c>
      <c r="H5">
        <v>44</v>
      </c>
      <c r="I5">
        <f t="shared" ref="I5:I8" si="8">PI()*E5/H5</f>
        <v>0.22286248525951269</v>
      </c>
      <c r="J5">
        <f t="shared" ref="J5:J8" si="9">LOG(I5)</f>
        <v>-0.65196303073901418</v>
      </c>
      <c r="K5">
        <f t="shared" ref="K5:K8" si="10">(E5-G5)/2</f>
        <v>0.32092651455533017</v>
      </c>
      <c r="L5">
        <f t="shared" ref="L5:L8" si="11">LOG(K5)</f>
        <v>-0.49359440054433967</v>
      </c>
      <c r="N5">
        <v>1.6666666666666666E-2</v>
      </c>
      <c r="O5">
        <f>N5/'0%'!$A$26</f>
        <v>6.3768965428498674E-4</v>
      </c>
      <c r="P5">
        <v>8.6087990487514858</v>
      </c>
      <c r="Q5">
        <f t="shared" si="0"/>
        <v>3.3107496706258002</v>
      </c>
      <c r="R5">
        <v>4.6076099881093935</v>
      </c>
      <c r="S5">
        <f t="shared" si="1"/>
        <v>2.4221047135864282</v>
      </c>
      <c r="T5">
        <v>44</v>
      </c>
      <c r="U5">
        <f t="shared" si="2"/>
        <v>0.23638697370711004</v>
      </c>
      <c r="V5">
        <f t="shared" si="3"/>
        <v>-0.62637645927552188</v>
      </c>
      <c r="W5">
        <f t="shared" si="4"/>
        <v>0.44432247851968598</v>
      </c>
      <c r="X5">
        <f t="shared" si="5"/>
        <v>-0.35230171500554636</v>
      </c>
      <c r="Z5">
        <v>1.6666666666666666E-2</v>
      </c>
      <c r="AA5">
        <f>Z5/'0%'!$A$26</f>
        <v>6.3768965428498674E-4</v>
      </c>
      <c r="AB5">
        <v>9.6242568370986934</v>
      </c>
      <c r="AC5">
        <f>(AB5/PI())^(1/2)*2</f>
        <v>3.5005691528209835</v>
      </c>
      <c r="AD5">
        <v>5.0428061831153386</v>
      </c>
      <c r="AE5">
        <f>(AD5/PI())^(1/2)*2</f>
        <v>2.5339100711701348</v>
      </c>
      <c r="AF5">
        <v>36</v>
      </c>
      <c r="AG5">
        <f>PI()*AC5/AF5</f>
        <v>0.30548228705237357</v>
      </c>
      <c r="AH5">
        <f>LOG(AG5)</f>
        <v>-0.51501396662742127</v>
      </c>
      <c r="AI5">
        <f>(AC5-AE5)/2</f>
        <v>0.48332954082542434</v>
      </c>
      <c r="AJ5">
        <f>LOG(AI5)</f>
        <v>-0.31575666021927939</v>
      </c>
      <c r="AM5" s="45">
        <f t="shared" ref="AM5:AN18" si="12">AVERAGE(B5,N5,Z5)</f>
        <v>1.6666666666666666E-2</v>
      </c>
      <c r="AN5" s="14">
        <f t="shared" si="12"/>
        <v>6.3768965428498674E-4</v>
      </c>
      <c r="AO5" s="14">
        <f t="shared" ref="AO5:AO18" si="13">AVERAGE(E5,Q5,AC5)</f>
        <v>3.3108831484736139</v>
      </c>
      <c r="AP5" s="14">
        <f t="shared" ref="AP5:AP18" si="14">AN5/2</f>
        <v>3.1884482714249337E-4</v>
      </c>
      <c r="AQ5" s="14">
        <f t="shared" ref="AQ5:AQ18" si="15">AO5/2</f>
        <v>1.6554415742368069</v>
      </c>
      <c r="AR5" s="14">
        <f t="shared" ref="AR5:AR18" si="16">_xlfn.STDEV.S(E5,Q5,AC5)</f>
        <v>0.18961930065788554</v>
      </c>
      <c r="AS5" s="14">
        <f t="shared" ref="AS5:AS18" si="17">AVERAGE(G5,S5,AE5)</f>
        <v>2.4784974592066535</v>
      </c>
      <c r="AT5" s="14">
        <f t="shared" ref="AT5:AT18" si="18">_xlfn.STDEV.S(G5,S5,AE5)</f>
        <v>5.5909122624075713E-2</v>
      </c>
      <c r="AU5" s="14">
        <f t="shared" ref="AU5:AU18" si="19">AVERAGE(H5,T5,AF5)</f>
        <v>41.333333333333336</v>
      </c>
      <c r="AV5" s="14">
        <f t="shared" ref="AV5:AV18" si="20">_xlfn.STDEV.S(H5,T5,AF5)</f>
        <v>4.6188021535170067</v>
      </c>
      <c r="AW5" s="14">
        <f t="shared" ref="AW5:AW18" si="21">AVERAGE(I5,U5,AG5)</f>
        <v>0.2549105820063321</v>
      </c>
      <c r="AX5" s="14">
        <f t="shared" ref="AX5:AX18" si="22">PI()/AU5*AR5+PI()*AO5/AU5^2*AV5</f>
        <v>4.2532703817554439E-2</v>
      </c>
      <c r="AY5" s="14">
        <f t="shared" ref="AY5:AY18" si="23">AW5/AQ5</f>
        <v>0.15398343618611318</v>
      </c>
      <c r="AZ5" s="14">
        <f t="shared" ref="AZ5:AZ18" si="24">1/AQ5*AX5+AW5/AQ5^2*AR5</f>
        <v>4.333039378519464E-2</v>
      </c>
      <c r="BA5" s="14">
        <f t="shared" ref="BA5:BA18" si="25">AVERAGE(K5,W5,AI5)</f>
        <v>0.41619284463348016</v>
      </c>
      <c r="BB5" s="46">
        <f t="shared" ref="BB5:BB18" si="26">(AT5+AR5)/2</f>
        <v>0.12276421164098063</v>
      </c>
      <c r="BC5">
        <f t="shared" ref="BC5:BC18" si="27">AQ5/BA5</f>
        <v>3.9775829776570761</v>
      </c>
      <c r="BD5">
        <f t="shared" ref="BD5:BD18" si="28">1/BA5*AR5+AQ5/BA5^2*BB5</f>
        <v>1.6288702410142444</v>
      </c>
    </row>
    <row r="6" spans="2:56" x14ac:dyDescent="0.25">
      <c r="B6">
        <v>2.5000000000000001E-2</v>
      </c>
      <c r="C6">
        <f>B6/'0%'!$A$26</f>
        <v>9.5653448142748022E-4</v>
      </c>
      <c r="D6">
        <v>8.2942925089179553</v>
      </c>
      <c r="E6">
        <f t="shared" si="6"/>
        <v>3.2497109437540703</v>
      </c>
      <c r="F6">
        <v>4.7779429250891798</v>
      </c>
      <c r="G6">
        <f t="shared" si="7"/>
        <v>2.4664682999607233</v>
      </c>
      <c r="H6">
        <v>40</v>
      </c>
      <c r="I6">
        <f t="shared" si="8"/>
        <v>0.25523170067970352</v>
      </c>
      <c r="J6">
        <f t="shared" si="9"/>
        <v>-0.59306538569048872</v>
      </c>
      <c r="K6">
        <f t="shared" si="10"/>
        <v>0.39162132189667354</v>
      </c>
      <c r="L6">
        <f t="shared" si="11"/>
        <v>-0.40713367098027947</v>
      </c>
      <c r="N6">
        <v>2.5000000000000001E-2</v>
      </c>
      <c r="O6">
        <f>N6/'0%'!$A$26</f>
        <v>9.5653448142748022E-4</v>
      </c>
      <c r="P6">
        <v>9.1052318668252088</v>
      </c>
      <c r="Q6">
        <f t="shared" si="0"/>
        <v>3.4048702290725594</v>
      </c>
      <c r="R6">
        <v>4.5163495838287755</v>
      </c>
      <c r="S6">
        <f t="shared" si="1"/>
        <v>2.39799810007827</v>
      </c>
      <c r="T6">
        <v>40</v>
      </c>
      <c r="U6">
        <f t="shared" si="2"/>
        <v>0.26741788245202375</v>
      </c>
      <c r="V6">
        <f t="shared" si="3"/>
        <v>-0.57280955447656523</v>
      </c>
      <c r="W6">
        <f t="shared" si="4"/>
        <v>0.50343606449714473</v>
      </c>
      <c r="X6">
        <f t="shared" si="5"/>
        <v>-0.29805567625074653</v>
      </c>
      <c r="Z6">
        <v>2.5000000000000001E-2</v>
      </c>
      <c r="AA6">
        <f>Z6/'0%'!$A$26</f>
        <v>9.5653448142748022E-4</v>
      </c>
      <c r="AB6">
        <v>10.005945303210463</v>
      </c>
      <c r="AC6">
        <f t="shared" ref="AC6:AC10" si="29">(AB6/PI())^(1/2)*2</f>
        <v>3.5693087905790151</v>
      </c>
      <c r="AD6">
        <v>4.8430439952437574</v>
      </c>
      <c r="AE6">
        <f t="shared" ref="AE6:AE10" si="30">(AD6/PI())^(1/2)*2</f>
        <v>2.4832146769130787</v>
      </c>
      <c r="AF6">
        <v>34</v>
      </c>
      <c r="AG6">
        <f t="shared" ref="AG6:AG10" si="31">PI()*AC6/AF6</f>
        <v>0.32980336102577951</v>
      </c>
      <c r="AH6">
        <f t="shared" ref="AH6:AH10" si="32">LOG(AG6)</f>
        <v>-0.48174492277424175</v>
      </c>
      <c r="AI6">
        <f t="shared" ref="AI6:AI10" si="33">(AC6-AE6)/2</f>
        <v>0.54304705683296817</v>
      </c>
      <c r="AJ6">
        <f t="shared" ref="AJ6:AJ10" si="34">LOG(AI6)</f>
        <v>-0.26516253571976811</v>
      </c>
      <c r="AM6" s="45">
        <f t="shared" si="12"/>
        <v>2.5000000000000005E-2</v>
      </c>
      <c r="AN6" s="14">
        <f t="shared" si="12"/>
        <v>9.5653448142748022E-4</v>
      </c>
      <c r="AO6" s="14">
        <f t="shared" si="13"/>
        <v>3.4079633211352149</v>
      </c>
      <c r="AP6" s="14">
        <f t="shared" si="14"/>
        <v>4.7826724071374011E-4</v>
      </c>
      <c r="AQ6" s="14">
        <f t="shared" si="15"/>
        <v>1.7039816605676075</v>
      </c>
      <c r="AR6" s="14">
        <f t="shared" si="16"/>
        <v>0.15982137321918574</v>
      </c>
      <c r="AS6" s="14">
        <f t="shared" si="17"/>
        <v>2.4492270256506905</v>
      </c>
      <c r="AT6" s="14">
        <f t="shared" si="18"/>
        <v>4.5148780678286968E-2</v>
      </c>
      <c r="AU6" s="14">
        <f t="shared" si="19"/>
        <v>38</v>
      </c>
      <c r="AV6" s="14">
        <f t="shared" si="20"/>
        <v>3.4641016151377544</v>
      </c>
      <c r="AW6" s="14">
        <f t="shared" si="21"/>
        <v>0.28415098138583561</v>
      </c>
      <c r="AX6" s="14">
        <f t="shared" si="22"/>
        <v>3.8897319256889558E-2</v>
      </c>
      <c r="AY6" s="14">
        <f t="shared" si="23"/>
        <v>0.16675706550220915</v>
      </c>
      <c r="AZ6" s="14">
        <f t="shared" si="24"/>
        <v>3.8467938931701667E-2</v>
      </c>
      <c r="BA6" s="14">
        <f t="shared" si="25"/>
        <v>0.47936814774226216</v>
      </c>
      <c r="BB6" s="46">
        <f t="shared" si="26"/>
        <v>0.10248507694873635</v>
      </c>
      <c r="BC6">
        <f t="shared" si="27"/>
        <v>3.5546409760286637</v>
      </c>
      <c r="BD6">
        <f t="shared" si="28"/>
        <v>1.0933538860291847</v>
      </c>
    </row>
    <row r="7" spans="2:56" x14ac:dyDescent="0.25">
      <c r="B7">
        <v>3.3333333333333333E-2</v>
      </c>
      <c r="C7">
        <f>B7/'0%'!$A$26</f>
        <v>1.2753793085699735E-3</v>
      </c>
      <c r="D7">
        <v>8.7931034482758612</v>
      </c>
      <c r="E7">
        <f t="shared" si="6"/>
        <v>3.3460016484293527</v>
      </c>
      <c r="F7">
        <v>4.5163495838287755</v>
      </c>
      <c r="G7">
        <f t="shared" si="7"/>
        <v>2.39799810007827</v>
      </c>
      <c r="H7">
        <v>36</v>
      </c>
      <c r="I7">
        <f t="shared" si="8"/>
        <v>0.29199372771124982</v>
      </c>
      <c r="J7">
        <f t="shared" si="9"/>
        <v>-0.53462647748873959</v>
      </c>
      <c r="K7">
        <f t="shared" si="10"/>
        <v>0.47400177417554135</v>
      </c>
      <c r="L7">
        <f t="shared" si="11"/>
        <v>-0.324220032770629</v>
      </c>
      <c r="N7">
        <v>3.3333333333333333E-2</v>
      </c>
      <c r="O7">
        <f>N7/'0%'!$A$26</f>
        <v>1.2753793085699735E-3</v>
      </c>
      <c r="P7">
        <v>9.8846611177170036</v>
      </c>
      <c r="Q7">
        <f>(P7/PI())^(1/2)*2</f>
        <v>3.5476106637261315</v>
      </c>
      <c r="R7">
        <v>4.4030915576694412</v>
      </c>
      <c r="S7">
        <f>(R7/PI())^(1/2)*2</f>
        <v>2.3677394895372839</v>
      </c>
      <c r="T7">
        <v>36</v>
      </c>
      <c r="U7">
        <f>PI()*Q7/T7</f>
        <v>0.3095874333044118</v>
      </c>
      <c r="V7">
        <f>LOG(U7)</f>
        <v>-0.50921667640424817</v>
      </c>
      <c r="W7">
        <f>(Q7-S7)/2</f>
        <v>0.58993558709442384</v>
      </c>
      <c r="X7">
        <f>LOG(W7)</f>
        <v>-0.22919540479276773</v>
      </c>
      <c r="Z7">
        <v>3.3333333333333333E-2</v>
      </c>
      <c r="AA7">
        <f>Z7/'0%'!$A$26</f>
        <v>1.2753793085699735E-3</v>
      </c>
      <c r="AB7">
        <v>11.046373365041617</v>
      </c>
      <c r="AC7">
        <f t="shared" si="29"/>
        <v>3.7502905746462125</v>
      </c>
      <c r="AD7">
        <v>4.7274078478002375</v>
      </c>
      <c r="AE7">
        <f t="shared" si="30"/>
        <v>2.4533900252325576</v>
      </c>
      <c r="AF7">
        <v>32</v>
      </c>
      <c r="AG7">
        <f t="shared" si="31"/>
        <v>0.36818391619173702</v>
      </c>
      <c r="AH7">
        <f t="shared" si="32"/>
        <v>-0.43393518721099306</v>
      </c>
      <c r="AI7">
        <f t="shared" si="33"/>
        <v>0.64845027470682748</v>
      </c>
      <c r="AJ7">
        <f t="shared" si="34"/>
        <v>-0.18812332142788649</v>
      </c>
      <c r="AM7" s="45">
        <f t="shared" si="12"/>
        <v>3.3333333333333333E-2</v>
      </c>
      <c r="AN7" s="14">
        <f t="shared" si="12"/>
        <v>1.2753793085699735E-3</v>
      </c>
      <c r="AO7" s="14">
        <f t="shared" si="13"/>
        <v>3.5479676289338991</v>
      </c>
      <c r="AP7" s="14">
        <f t="shared" si="14"/>
        <v>6.3768965428498674E-4</v>
      </c>
      <c r="AQ7" s="14">
        <f t="shared" si="15"/>
        <v>1.7739838144669495</v>
      </c>
      <c r="AR7" s="14">
        <f t="shared" si="16"/>
        <v>0.20214469949398886</v>
      </c>
      <c r="AS7" s="14">
        <f t="shared" si="17"/>
        <v>2.4063758716160373</v>
      </c>
      <c r="AT7" s="14">
        <f t="shared" si="18"/>
        <v>4.3435513789710195E-2</v>
      </c>
      <c r="AU7" s="14">
        <f t="shared" si="19"/>
        <v>34.666666666666664</v>
      </c>
      <c r="AV7" s="14">
        <f t="shared" si="20"/>
        <v>2.3094010767585029</v>
      </c>
      <c r="AW7" s="14">
        <f t="shared" si="21"/>
        <v>0.32325502573579956</v>
      </c>
      <c r="AX7" s="14">
        <f t="shared" si="22"/>
        <v>3.9738204324247302E-2</v>
      </c>
      <c r="AY7" s="14">
        <f t="shared" si="23"/>
        <v>0.18221982810645423</v>
      </c>
      <c r="AZ7" s="14">
        <f t="shared" si="24"/>
        <v>4.3164416774389577E-2</v>
      </c>
      <c r="BA7" s="14">
        <f t="shared" si="25"/>
        <v>0.57079587865893089</v>
      </c>
      <c r="BB7" s="46">
        <f t="shared" si="26"/>
        <v>0.12279010664184953</v>
      </c>
      <c r="BC7">
        <f t="shared" si="27"/>
        <v>3.107912794736492</v>
      </c>
      <c r="BD7">
        <f t="shared" si="28"/>
        <v>1.0227222459363101</v>
      </c>
    </row>
    <row r="8" spans="2:56" x14ac:dyDescent="0.25">
      <c r="B8">
        <v>0.05</v>
      </c>
      <c r="C8">
        <f>B8/'0%'!$A$26</f>
        <v>1.9130689628549604E-3</v>
      </c>
      <c r="D8">
        <v>10.299346016646849</v>
      </c>
      <c r="E8">
        <f t="shared" si="6"/>
        <v>3.6212614698893733</v>
      </c>
      <c r="F8">
        <v>4.3507728894173603</v>
      </c>
      <c r="G8">
        <f t="shared" si="7"/>
        <v>2.3536304070452201</v>
      </c>
      <c r="H8">
        <v>32</v>
      </c>
      <c r="I8">
        <f t="shared" si="8"/>
        <v>0.35551651345413221</v>
      </c>
      <c r="J8">
        <f t="shared" si="9"/>
        <v>-0.44914022183873153</v>
      </c>
      <c r="K8">
        <f t="shared" si="10"/>
        <v>0.63381553142207658</v>
      </c>
      <c r="L8">
        <f t="shared" si="11"/>
        <v>-0.1980371227849439</v>
      </c>
      <c r="N8">
        <v>5.8333333333333334E-2</v>
      </c>
      <c r="O8">
        <f>N8/'0%'!$A$26</f>
        <v>2.2319137899974536E-3</v>
      </c>
      <c r="P8">
        <v>11.967895362663496</v>
      </c>
      <c r="Q8">
        <f>(P8/PI())^(1/2)*2</f>
        <v>3.9035877911218719</v>
      </c>
      <c r="R8">
        <v>4.1248513674197387</v>
      </c>
      <c r="S8">
        <f>(R8/PI())^(1/2)*2</f>
        <v>2.291707633437067</v>
      </c>
      <c r="T8">
        <v>28</v>
      </c>
      <c r="U8">
        <f>PI()*Q8/T8</f>
        <v>0.43798152597254575</v>
      </c>
      <c r="V8">
        <f>LOG(U8)</f>
        <v>-0.35854420761779054</v>
      </c>
      <c r="W8">
        <f>(Q8-S8)/2</f>
        <v>0.80594007884240249</v>
      </c>
      <c r="X8">
        <f>LOG(W8)</f>
        <v>-9.3697246526774067E-2</v>
      </c>
      <c r="Z8">
        <v>0.05</v>
      </c>
      <c r="AA8">
        <f>Z8/'0%'!$A$26</f>
        <v>1.9130689628549604E-3</v>
      </c>
      <c r="AB8">
        <v>12.512485136741974</v>
      </c>
      <c r="AC8">
        <f t="shared" si="29"/>
        <v>3.99141464633917</v>
      </c>
      <c r="AD8">
        <v>4.4821640903686086</v>
      </c>
      <c r="AE8">
        <f t="shared" si="30"/>
        <v>2.3889053070076307</v>
      </c>
      <c r="AF8">
        <v>28</v>
      </c>
      <c r="AG8">
        <f t="shared" si="31"/>
        <v>0.44783567608463709</v>
      </c>
      <c r="AH8">
        <f t="shared" si="32"/>
        <v>-0.34888131203093126</v>
      </c>
      <c r="AI8">
        <f t="shared" si="33"/>
        <v>0.80125466966576964</v>
      </c>
      <c r="AJ8">
        <f t="shared" si="34"/>
        <v>-9.6229426422684339E-2</v>
      </c>
      <c r="AM8" s="45">
        <f t="shared" si="12"/>
        <v>5.2777777777777778E-2</v>
      </c>
      <c r="AN8" s="14">
        <f t="shared" si="12"/>
        <v>2.0193505719024582E-3</v>
      </c>
      <c r="AO8" s="14">
        <f t="shared" si="13"/>
        <v>3.8387546357834719</v>
      </c>
      <c r="AP8" s="14">
        <f t="shared" si="14"/>
        <v>1.0096752859512291E-3</v>
      </c>
      <c r="AQ8" s="14">
        <f t="shared" si="15"/>
        <v>1.9193773178917359</v>
      </c>
      <c r="AR8" s="14">
        <f t="shared" si="16"/>
        <v>0.19340591260951262</v>
      </c>
      <c r="AS8" s="14">
        <f t="shared" si="17"/>
        <v>2.3447477824966394</v>
      </c>
      <c r="AT8" s="14">
        <f t="shared" si="18"/>
        <v>4.9203889084459114E-2</v>
      </c>
      <c r="AU8" s="14">
        <f t="shared" si="19"/>
        <v>29.333333333333332</v>
      </c>
      <c r="AV8" s="14">
        <f t="shared" si="20"/>
        <v>2.3094010767585034</v>
      </c>
      <c r="AW8" s="14">
        <f t="shared" si="21"/>
        <v>0.41377790517043839</v>
      </c>
      <c r="AX8" s="14">
        <f t="shared" si="22"/>
        <v>5.3081791156352628E-2</v>
      </c>
      <c r="AY8" s="14">
        <f t="shared" si="23"/>
        <v>0.21557924088888181</v>
      </c>
      <c r="AZ8" s="14">
        <f t="shared" si="24"/>
        <v>4.9378561524440548E-2</v>
      </c>
      <c r="BA8" s="14">
        <f t="shared" si="25"/>
        <v>0.74700342664341635</v>
      </c>
      <c r="BB8" s="46">
        <f t="shared" si="26"/>
        <v>0.12130490084698586</v>
      </c>
      <c r="BC8">
        <f t="shared" si="27"/>
        <v>2.5694357608455185</v>
      </c>
      <c r="BD8">
        <f t="shared" si="28"/>
        <v>0.67615628629864921</v>
      </c>
    </row>
    <row r="9" spans="2:56" x14ac:dyDescent="0.25">
      <c r="B9">
        <v>7.4999999999999997E-2</v>
      </c>
      <c r="C9">
        <f>B9/'0%'!$A$26</f>
        <v>2.8696034442824403E-3</v>
      </c>
      <c r="D9">
        <v>11.825208085612365</v>
      </c>
      <c r="E9">
        <f>(D9/PI())^(1/2)*2</f>
        <v>3.8802477445807058</v>
      </c>
      <c r="F9">
        <v>4.0086206896551726</v>
      </c>
      <c r="G9">
        <f>(F9/PI())^(1/2)*2</f>
        <v>2.2591888769893735</v>
      </c>
      <c r="H9">
        <v>24</v>
      </c>
      <c r="I9">
        <f>PI()*E9/H9</f>
        <v>0.50792324202012951</v>
      </c>
      <c r="J9">
        <f>LOG(I9)</f>
        <v>-0.29420191386928685</v>
      </c>
      <c r="K9">
        <f>(E9-G9)/2</f>
        <v>0.81052943379566611</v>
      </c>
      <c r="L9">
        <f>LOG(K9)</f>
        <v>-9.1231209436151151E-2</v>
      </c>
      <c r="N9">
        <v>7.4999999999999997E-2</v>
      </c>
      <c r="O9">
        <f>N9/'0%'!$A$26</f>
        <v>2.8696034442824403E-3</v>
      </c>
      <c r="P9">
        <v>13.162901307966706</v>
      </c>
      <c r="Q9">
        <f t="shared" ref="Q9" si="35">(P9/PI())^(1/2)*2</f>
        <v>4.0938400638947057</v>
      </c>
      <c r="R9">
        <v>4.0701545778834722</v>
      </c>
      <c r="S9">
        <f t="shared" ref="S9" si="36">(R9/PI())^(1/2)*2</f>
        <v>2.2764625544352999</v>
      </c>
      <c r="T9">
        <v>24</v>
      </c>
      <c r="U9">
        <f t="shared" ref="U9" si="37">PI()*Q9/T9</f>
        <v>0.53588241123763236</v>
      </c>
      <c r="V9">
        <f t="shared" ref="V9" si="38">LOG(U9)</f>
        <v>-0.27093049716015261</v>
      </c>
      <c r="W9">
        <f t="shared" ref="W9" si="39">(Q9-S9)/2</f>
        <v>0.9086887547297029</v>
      </c>
      <c r="X9">
        <f t="shared" ref="X9" si="40">LOG(W9)</f>
        <v>-4.1584846426469757E-2</v>
      </c>
      <c r="Z9">
        <v>7.4999999999999997E-2</v>
      </c>
      <c r="AA9">
        <f>Z9/'0%'!$A$26</f>
        <v>2.8696034442824403E-3</v>
      </c>
      <c r="AB9">
        <v>14.366230677764566</v>
      </c>
      <c r="AC9">
        <f t="shared" si="29"/>
        <v>4.276874209947878</v>
      </c>
      <c r="AD9">
        <v>4.1840071343638527</v>
      </c>
      <c r="AE9">
        <f t="shared" si="30"/>
        <v>2.3080821776804448</v>
      </c>
      <c r="AF9">
        <v>23</v>
      </c>
      <c r="AG9">
        <f t="shared" si="31"/>
        <v>0.58418246079564806</v>
      </c>
      <c r="AH9">
        <f t="shared" si="32"/>
        <v>-0.23345148620877698</v>
      </c>
      <c r="AI9">
        <f t="shared" si="33"/>
        <v>0.98439601613371663</v>
      </c>
      <c r="AJ9">
        <f t="shared" si="34"/>
        <v>-6.8301525623319171E-3</v>
      </c>
      <c r="AM9" s="45">
        <f t="shared" si="12"/>
        <v>7.4999999999999997E-2</v>
      </c>
      <c r="AN9" s="14">
        <f t="shared" si="12"/>
        <v>2.8696034442824403E-3</v>
      </c>
      <c r="AO9" s="14">
        <f t="shared" si="13"/>
        <v>4.0836540061410966</v>
      </c>
      <c r="AP9" s="14">
        <f t="shared" si="14"/>
        <v>1.4348017221412202E-3</v>
      </c>
      <c r="AQ9" s="14">
        <f t="shared" si="15"/>
        <v>2.0418270030705483</v>
      </c>
      <c r="AR9" s="14">
        <f t="shared" si="16"/>
        <v>0.19850933249304445</v>
      </c>
      <c r="AS9" s="14">
        <f t="shared" si="17"/>
        <v>2.2812445363683729</v>
      </c>
      <c r="AT9" s="14">
        <f t="shared" si="18"/>
        <v>2.4794943567652113E-2</v>
      </c>
      <c r="AU9" s="14">
        <f t="shared" si="19"/>
        <v>23.666666666666668</v>
      </c>
      <c r="AV9" s="14">
        <f t="shared" si="20"/>
        <v>0.57735026918962584</v>
      </c>
      <c r="AW9" s="14">
        <f t="shared" si="21"/>
        <v>0.54266270468446998</v>
      </c>
      <c r="AX9" s="14">
        <f t="shared" si="22"/>
        <v>3.9574829294749578E-2</v>
      </c>
      <c r="AY9" s="14">
        <f t="shared" si="23"/>
        <v>0.26577310608019228</v>
      </c>
      <c r="AZ9" s="14">
        <f t="shared" si="24"/>
        <v>4.5220908058556705E-2</v>
      </c>
      <c r="BA9" s="14">
        <f t="shared" si="25"/>
        <v>0.90120473488636188</v>
      </c>
      <c r="BB9" s="46">
        <f t="shared" si="26"/>
        <v>0.11165213803034828</v>
      </c>
      <c r="BC9">
        <f t="shared" si="27"/>
        <v>2.2656638653013892</v>
      </c>
      <c r="BD9">
        <f t="shared" si="28"/>
        <v>0.50096890266447258</v>
      </c>
    </row>
    <row r="10" spans="2:56" x14ac:dyDescent="0.25">
      <c r="B10">
        <v>8.3333333333333329E-2</v>
      </c>
      <c r="C10">
        <f>B10/'0%'!$A$26</f>
        <v>3.1884482714249337E-3</v>
      </c>
      <c r="D10">
        <v>12.242865636147444</v>
      </c>
      <c r="E10">
        <f>(D10/PI())^(1/2)*2</f>
        <v>3.9481768791205569</v>
      </c>
      <c r="F10">
        <v>3.8668252080856123</v>
      </c>
      <c r="G10">
        <f>(F10/PI())^(1/2)*2</f>
        <v>2.2188724090207117</v>
      </c>
      <c r="H10">
        <v>24</v>
      </c>
      <c r="I10">
        <f>PI()*E10/H10</f>
        <v>0.51681514493825909</v>
      </c>
      <c r="J10">
        <f>LOG(I10)</f>
        <v>-0.28666476810364372</v>
      </c>
      <c r="K10">
        <f>(E10-G10)/2</f>
        <v>0.86465223504992261</v>
      </c>
      <c r="L10">
        <f>LOG(K10)</f>
        <v>-6.3158531572782589E-2</v>
      </c>
      <c r="N10">
        <v>8.3333333333333329E-2</v>
      </c>
      <c r="O10">
        <f>N10/'0%'!$A$26</f>
        <v>3.1884482714249337E-3</v>
      </c>
      <c r="P10">
        <v>13.838882282996433</v>
      </c>
      <c r="Q10">
        <f>(P10/PI())^(1/2)*2</f>
        <v>4.1976436458620316</v>
      </c>
      <c r="R10">
        <v>3.8858501783590964</v>
      </c>
      <c r="S10">
        <f>(R10/PI())^(1/2)*2</f>
        <v>2.2243241921992816</v>
      </c>
      <c r="T10">
        <v>24</v>
      </c>
      <c r="U10">
        <f>PI()*Q10/T10</f>
        <v>0.54947026834283474</v>
      </c>
      <c r="V10">
        <f>LOG(U10)</f>
        <v>-0.26005580213763063</v>
      </c>
      <c r="W10">
        <f>(Q10-S10)/2</f>
        <v>0.98665972683137504</v>
      </c>
      <c r="X10">
        <f>LOG(W10)</f>
        <v>-5.8325983324521756E-3</v>
      </c>
      <c r="Z10">
        <v>8.3333333333333329E-2</v>
      </c>
      <c r="AA10">
        <f>Z10/'0%'!$A$26</f>
        <v>3.1884482714249337E-3</v>
      </c>
      <c r="AB10">
        <v>14.815695600475623</v>
      </c>
      <c r="AC10">
        <f t="shared" si="29"/>
        <v>4.3432625434440801</v>
      </c>
      <c r="AD10">
        <v>4.1120689655172411</v>
      </c>
      <c r="AE10">
        <f t="shared" si="30"/>
        <v>2.288154019635646</v>
      </c>
      <c r="AF10">
        <v>20</v>
      </c>
      <c r="AG10">
        <f t="shared" si="31"/>
        <v>0.68223808495478211</v>
      </c>
      <c r="AH10">
        <f t="shared" si="32"/>
        <v>-0.16606404039031372</v>
      </c>
      <c r="AI10">
        <f t="shared" si="33"/>
        <v>1.0275542619042171</v>
      </c>
      <c r="AJ10">
        <f t="shared" si="34"/>
        <v>1.1804764877405421E-2</v>
      </c>
      <c r="AM10" s="45">
        <f t="shared" si="12"/>
        <v>8.3333333333333329E-2</v>
      </c>
      <c r="AN10" s="14">
        <f t="shared" si="12"/>
        <v>3.1884482714249333E-3</v>
      </c>
      <c r="AO10" s="14">
        <f t="shared" si="13"/>
        <v>4.1630276894755562</v>
      </c>
      <c r="AP10" s="14">
        <f t="shared" si="14"/>
        <v>1.5942241357124666E-3</v>
      </c>
      <c r="AQ10" s="14">
        <f t="shared" si="15"/>
        <v>2.0815138447377781</v>
      </c>
      <c r="AR10" s="14">
        <f t="shared" si="16"/>
        <v>0.19980457668908061</v>
      </c>
      <c r="AS10" s="14">
        <f t="shared" si="17"/>
        <v>2.2437835402852131</v>
      </c>
      <c r="AT10" s="14">
        <f t="shared" si="18"/>
        <v>3.852252669928246E-2</v>
      </c>
      <c r="AU10" s="14">
        <f t="shared" si="19"/>
        <v>22.666666666666668</v>
      </c>
      <c r="AV10" s="14">
        <f t="shared" si="20"/>
        <v>2.3094010767585034</v>
      </c>
      <c r="AW10" s="14">
        <f t="shared" si="21"/>
        <v>0.58284116607862535</v>
      </c>
      <c r="AX10" s="14">
        <f t="shared" si="22"/>
        <v>8.6480109768532543E-2</v>
      </c>
      <c r="AY10" s="14">
        <f t="shared" si="23"/>
        <v>0.28000830623927447</v>
      </c>
      <c r="AZ10" s="14">
        <f t="shared" si="24"/>
        <v>6.8424743475121924E-2</v>
      </c>
      <c r="BA10" s="14">
        <f t="shared" si="25"/>
        <v>0.95962207459517168</v>
      </c>
      <c r="BB10" s="46">
        <f t="shared" si="26"/>
        <v>0.11916355169418154</v>
      </c>
      <c r="BC10">
        <f t="shared" si="27"/>
        <v>2.1690975018638357</v>
      </c>
      <c r="BD10">
        <f t="shared" si="28"/>
        <v>0.47756502389285244</v>
      </c>
    </row>
    <row r="11" spans="2:56" x14ac:dyDescent="0.25">
      <c r="B11">
        <v>0.11666666666666667</v>
      </c>
      <c r="C11">
        <f>B11/'0%'!$A$26</f>
        <v>4.4638275799949072E-3</v>
      </c>
      <c r="D11">
        <v>14.366230677764566</v>
      </c>
      <c r="E11">
        <f>(D11/PI())^(1/2)*2</f>
        <v>4.276874209947878</v>
      </c>
      <c r="F11">
        <v>3.6171224732461358</v>
      </c>
      <c r="G11">
        <f>(F11/PI())^(1/2)*2</f>
        <v>2.1460343359525345</v>
      </c>
      <c r="H11">
        <v>20</v>
      </c>
      <c r="I11">
        <f>PI()*E11/H11</f>
        <v>0.67180982991499527</v>
      </c>
      <c r="J11">
        <f>LOG(I11)</f>
        <v>-0.17275364585516531</v>
      </c>
      <c r="K11">
        <f>(E11-G11)/2</f>
        <v>1.0654199369976718</v>
      </c>
      <c r="L11">
        <f>LOG(K11)</f>
        <v>2.7520819393677932E-2</v>
      </c>
      <c r="N11">
        <v>0.11666666666666667</v>
      </c>
      <c r="O11">
        <f>N11/'0%'!$A$26</f>
        <v>4.4638275799949072E-3</v>
      </c>
      <c r="P11">
        <v>16.087395957193817</v>
      </c>
      <c r="Q11">
        <f>(P11/PI())^(1/2)*2</f>
        <v>4.5258268531299066</v>
      </c>
      <c r="R11">
        <v>3.4173602853745537</v>
      </c>
      <c r="S11">
        <f>(R11/PI())^(1/2)*2</f>
        <v>2.0859334250992583</v>
      </c>
      <c r="T11">
        <v>20</v>
      </c>
      <c r="U11">
        <f>PI()*Q11/T11</f>
        <v>0.71091521966061633</v>
      </c>
      <c r="V11">
        <f>LOG(U11)</f>
        <v>-0.14818218805918926</v>
      </c>
      <c r="W11">
        <f>(Q11-S11)/2</f>
        <v>1.2199467140153242</v>
      </c>
      <c r="X11">
        <f>LOG(W11)</f>
        <v>8.6340861564498203E-2</v>
      </c>
      <c r="Z11">
        <v>0.11666666666666667</v>
      </c>
      <c r="AA11">
        <f>Z11/'0%'!$A$26</f>
        <v>4.4638275799949072E-3</v>
      </c>
      <c r="AB11">
        <v>18.043995243757429</v>
      </c>
      <c r="AC11">
        <f t="shared" ref="AC11:AC18" si="41">(AB11/PI())^(1/2)*2</f>
        <v>4.7931543152046698</v>
      </c>
      <c r="AD11">
        <v>3.7960760998810943</v>
      </c>
      <c r="AE11">
        <f t="shared" ref="AE11:AE18" si="42">(AD11/PI())^(1/2)*2</f>
        <v>2.1984799760727038</v>
      </c>
      <c r="AF11">
        <v>18</v>
      </c>
      <c r="AG11">
        <f t="shared" ref="AG11:AG18" si="43">PI()*AC11/AF11</f>
        <v>0.83656324356495593</v>
      </c>
      <c r="AH11">
        <f t="shared" ref="AH11:AH18" si="44">LOG(AG11)</f>
        <v>-7.7501221117566507E-2</v>
      </c>
      <c r="AI11">
        <f t="shared" ref="AI11:AI18" si="45">(AC11-AE11)/2</f>
        <v>1.297337169565983</v>
      </c>
      <c r="AJ11">
        <f t="shared" ref="AJ11:AJ18" si="46">LOG(AI11)</f>
        <v>0.11305286108955612</v>
      </c>
      <c r="AM11" s="45">
        <f t="shared" si="12"/>
        <v>0.11666666666666665</v>
      </c>
      <c r="AN11" s="14">
        <f t="shared" si="12"/>
        <v>4.4638275799949072E-3</v>
      </c>
      <c r="AO11" s="14">
        <f t="shared" si="13"/>
        <v>4.5319517927608182</v>
      </c>
      <c r="AP11" s="14">
        <f t="shared" si="14"/>
        <v>2.2319137899974536E-3</v>
      </c>
      <c r="AQ11" s="14">
        <f t="shared" si="15"/>
        <v>2.2659758963804091</v>
      </c>
      <c r="AR11" s="14">
        <f t="shared" si="16"/>
        <v>0.25819454474311176</v>
      </c>
      <c r="AS11" s="14">
        <f t="shared" si="17"/>
        <v>2.1434825790414993</v>
      </c>
      <c r="AT11" s="14">
        <f t="shared" si="18"/>
        <v>5.6316650570718059E-2</v>
      </c>
      <c r="AU11" s="14">
        <f t="shared" si="19"/>
        <v>19.333333333333332</v>
      </c>
      <c r="AV11" s="14">
        <f t="shared" si="20"/>
        <v>1.1547005383792515</v>
      </c>
      <c r="AW11" s="14">
        <f t="shared" si="21"/>
        <v>0.73976276438018918</v>
      </c>
      <c r="AX11" s="14">
        <f t="shared" si="22"/>
        <v>8.5939252625287982E-2</v>
      </c>
      <c r="AY11" s="14">
        <f t="shared" si="23"/>
        <v>0.32646541631879689</v>
      </c>
      <c r="AZ11" s="14">
        <f t="shared" si="24"/>
        <v>7.5124736515516793E-2</v>
      </c>
      <c r="BA11" s="14">
        <f t="shared" si="25"/>
        <v>1.1942346068596599</v>
      </c>
      <c r="BB11" s="46">
        <f t="shared" si="26"/>
        <v>0.15725559765691491</v>
      </c>
      <c r="BC11">
        <f t="shared" si="27"/>
        <v>1.8974294358618387</v>
      </c>
      <c r="BD11">
        <f t="shared" si="28"/>
        <v>0.46605243349541781</v>
      </c>
    </row>
    <row r="12" spans="2:56" x14ac:dyDescent="0.25">
      <c r="B12">
        <v>0.15833333333333333</v>
      </c>
      <c r="C12">
        <f>B12/'0%'!$A$26</f>
        <v>6.0580517157073736E-3</v>
      </c>
      <c r="D12">
        <v>17.0166468489893</v>
      </c>
      <c r="E12">
        <f>(D12/PI())^(1/2)*2</f>
        <v>4.6547038237600233</v>
      </c>
      <c r="F12">
        <v>3.4224137931034484</v>
      </c>
      <c r="G12">
        <f t="shared" ref="G12:G18" si="47">(F12/PI())^(1/2)*2</f>
        <v>2.0874751686730018</v>
      </c>
      <c r="H12">
        <v>14</v>
      </c>
      <c r="I12">
        <f>PI()*E12/H12</f>
        <v>1.044513095525772</v>
      </c>
      <c r="J12">
        <f>LOG(I12)</f>
        <v>1.8913889293759693E-2</v>
      </c>
      <c r="K12">
        <f>(E12-G12)/2</f>
        <v>1.2836143275435108</v>
      </c>
      <c r="L12">
        <f>LOG(K12)</f>
        <v>0.10843455599152438</v>
      </c>
      <c r="N12">
        <v>0.15833333333333333</v>
      </c>
      <c r="O12">
        <f>N12/'0%'!$A$26</f>
        <v>6.0580517157073736E-3</v>
      </c>
      <c r="P12">
        <v>18.159334126040427</v>
      </c>
      <c r="Q12">
        <f t="shared" ref="Q12:Q18" si="48">(P12/PI())^(1/2)*2</f>
        <v>4.8084490550835017</v>
      </c>
      <c r="R12">
        <v>3.1890606420927465</v>
      </c>
      <c r="S12">
        <f t="shared" ref="S12:S18" si="49">(R12/PI())^(1/2)*2</f>
        <v>2.0150528826983658</v>
      </c>
      <c r="T12">
        <v>18</v>
      </c>
      <c r="U12">
        <f t="shared" ref="U12:U18" si="50">PI()*Q12/T12</f>
        <v>0.83923267925617284</v>
      </c>
      <c r="V12">
        <f t="shared" ref="V12:V18" si="51">LOG(U12)</f>
        <v>-7.6117613298408854E-2</v>
      </c>
      <c r="W12">
        <f t="shared" ref="W12:W18" si="52">(Q12-S12)/2</f>
        <v>1.396698086192568</v>
      </c>
      <c r="X12">
        <f t="shared" ref="X12:X18" si="53">LOG(W12)</f>
        <v>0.14510253806041001</v>
      </c>
      <c r="Z12">
        <v>0.15833333333333333</v>
      </c>
      <c r="AA12">
        <f>Z12/'0%'!$A$26</f>
        <v>6.0580517157073736E-3</v>
      </c>
      <c r="AB12">
        <v>19.642092746730086</v>
      </c>
      <c r="AC12">
        <f t="shared" si="41"/>
        <v>5.0009088400502222</v>
      </c>
      <c r="AD12">
        <v>3.5552913198573126</v>
      </c>
      <c r="AE12">
        <f t="shared" si="42"/>
        <v>2.1276130995780225</v>
      </c>
      <c r="AF12">
        <v>16</v>
      </c>
      <c r="AG12">
        <f t="shared" si="43"/>
        <v>0.98192615457337695</v>
      </c>
      <c r="AH12">
        <f t="shared" si="44"/>
        <v>-7.9211719556140855E-3</v>
      </c>
      <c r="AI12">
        <f t="shared" si="45"/>
        <v>1.4366478702360999</v>
      </c>
      <c r="AJ12">
        <f t="shared" si="46"/>
        <v>0.15735033337182827</v>
      </c>
      <c r="AM12" s="45">
        <f t="shared" si="12"/>
        <v>0.15833333333333333</v>
      </c>
      <c r="AN12" s="14">
        <f t="shared" si="12"/>
        <v>6.0580517157073736E-3</v>
      </c>
      <c r="AO12" s="14">
        <f t="shared" si="13"/>
        <v>4.821353906297916</v>
      </c>
      <c r="AP12" s="14">
        <f t="shared" si="14"/>
        <v>3.0290258578536868E-3</v>
      </c>
      <c r="AQ12" s="14">
        <f t="shared" si="15"/>
        <v>2.410676953148958</v>
      </c>
      <c r="AR12" s="14">
        <f t="shared" si="16"/>
        <v>0.17346290587550361</v>
      </c>
      <c r="AS12" s="14">
        <f t="shared" si="17"/>
        <v>2.07671371698313</v>
      </c>
      <c r="AT12" s="14">
        <f t="shared" si="18"/>
        <v>5.7046535721758947E-2</v>
      </c>
      <c r="AU12" s="14">
        <f t="shared" si="19"/>
        <v>16</v>
      </c>
      <c r="AV12" s="14">
        <f t="shared" si="20"/>
        <v>2</v>
      </c>
      <c r="AW12" s="14">
        <f t="shared" si="21"/>
        <v>0.95522397645177393</v>
      </c>
      <c r="AX12" s="14">
        <f t="shared" si="22"/>
        <v>0.1523931901447855</v>
      </c>
      <c r="AY12" s="14">
        <f t="shared" si="23"/>
        <v>0.39624719322263741</v>
      </c>
      <c r="AZ12" s="14">
        <f t="shared" si="24"/>
        <v>9.1728333585861715E-2</v>
      </c>
      <c r="BA12" s="14">
        <f t="shared" si="25"/>
        <v>1.372320094657393</v>
      </c>
      <c r="BB12" s="46">
        <f t="shared" si="26"/>
        <v>0.11525472079863128</v>
      </c>
      <c r="BC12">
        <f t="shared" si="27"/>
        <v>1.7566433389221749</v>
      </c>
      <c r="BD12">
        <f t="shared" si="28"/>
        <v>0.27393342479591526</v>
      </c>
    </row>
    <row r="13" spans="2:56" x14ac:dyDescent="0.25">
      <c r="B13">
        <v>0.24166666666666667</v>
      </c>
      <c r="C13">
        <f>B13/'0%'!$A$26</f>
        <v>9.2464999871323082E-3</v>
      </c>
      <c r="D13">
        <v>20.282104637336502</v>
      </c>
      <c r="E13">
        <f t="shared" ref="E13:E18" si="54">(D13/PI())^(1/2)*2</f>
        <v>5.0817297915880237</v>
      </c>
      <c r="F13">
        <v>2.6730083234244946</v>
      </c>
      <c r="G13">
        <f t="shared" si="47"/>
        <v>1.8448251680824133</v>
      </c>
      <c r="H13">
        <v>12</v>
      </c>
      <c r="I13">
        <f>PI()*E13/H13</f>
        <v>1.3303937483984438</v>
      </c>
      <c r="J13">
        <f>LOG(I13)</f>
        <v>0.123980195439937</v>
      </c>
      <c r="K13">
        <f>(E13-G13)/2</f>
        <v>1.6184523117528054</v>
      </c>
      <c r="L13">
        <f>LOG(K13)</f>
        <v>0.20909990729266678</v>
      </c>
      <c r="N13">
        <v>0.24166666666666667</v>
      </c>
      <c r="O13">
        <f>N13/'0%'!$A$26</f>
        <v>9.2464999871323082E-3</v>
      </c>
      <c r="P13">
        <v>20.671819262782403</v>
      </c>
      <c r="Q13">
        <f t="shared" si="48"/>
        <v>5.130319458571039</v>
      </c>
      <c r="R13">
        <v>2.5719381688466112</v>
      </c>
      <c r="S13">
        <f t="shared" si="49"/>
        <v>1.8096113901026507</v>
      </c>
      <c r="T13">
        <v>13</v>
      </c>
      <c r="U13">
        <f t="shared" si="50"/>
        <v>1.2397979939704262</v>
      </c>
      <c r="V13">
        <f t="shared" si="51"/>
        <v>9.3350929314893916E-2</v>
      </c>
      <c r="W13">
        <f t="shared" si="52"/>
        <v>1.660354034234194</v>
      </c>
      <c r="X13">
        <f t="shared" si="53"/>
        <v>0.22020070172721781</v>
      </c>
      <c r="Z13">
        <v>0.24166666666666667</v>
      </c>
      <c r="AA13">
        <f>Z13/'0%'!$A$26</f>
        <v>9.2464999871323082E-3</v>
      </c>
      <c r="AB13">
        <v>24.735731272294888</v>
      </c>
      <c r="AC13">
        <f t="shared" si="41"/>
        <v>5.61199707981286</v>
      </c>
      <c r="AD13">
        <v>2.6486325802615935</v>
      </c>
      <c r="AE13">
        <f t="shared" si="42"/>
        <v>1.8363942225630614</v>
      </c>
      <c r="AF13">
        <v>13</v>
      </c>
      <c r="AG13">
        <f t="shared" si="43"/>
        <v>1.3562006767621118</v>
      </c>
      <c r="AH13">
        <f t="shared" si="44"/>
        <v>0.13232395675974715</v>
      </c>
      <c r="AI13">
        <f t="shared" si="45"/>
        <v>1.8878014286248992</v>
      </c>
      <c r="AJ13">
        <f t="shared" si="46"/>
        <v>0.27595631041338747</v>
      </c>
      <c r="AM13" s="45">
        <f t="shared" si="12"/>
        <v>0.24166666666666667</v>
      </c>
      <c r="AN13" s="14">
        <f t="shared" si="12"/>
        <v>9.2464999871323082E-3</v>
      </c>
      <c r="AO13" s="14">
        <f t="shared" si="13"/>
        <v>5.27468210999064</v>
      </c>
      <c r="AP13" s="14">
        <f t="shared" si="14"/>
        <v>4.6232499935661541E-3</v>
      </c>
      <c r="AQ13" s="14">
        <f t="shared" si="15"/>
        <v>2.63734105499532</v>
      </c>
      <c r="AR13" s="14">
        <f t="shared" si="16"/>
        <v>0.29313184846413992</v>
      </c>
      <c r="AS13" s="14">
        <f t="shared" si="17"/>
        <v>1.8302769269160419</v>
      </c>
      <c r="AT13" s="14">
        <f t="shared" si="18"/>
        <v>1.8386639699161624E-2</v>
      </c>
      <c r="AU13" s="14">
        <f t="shared" si="19"/>
        <v>12.666666666666666</v>
      </c>
      <c r="AV13" s="14">
        <f t="shared" si="20"/>
        <v>0.57735026918962573</v>
      </c>
      <c r="AW13" s="14">
        <f t="shared" si="21"/>
        <v>1.3087974730436605</v>
      </c>
      <c r="AX13" s="14">
        <f t="shared" si="22"/>
        <v>0.13233215633581402</v>
      </c>
      <c r="AY13" s="14">
        <f t="shared" si="23"/>
        <v>0.49625643621809956</v>
      </c>
      <c r="AZ13" s="14">
        <f t="shared" si="24"/>
        <v>0.10533363603864464</v>
      </c>
      <c r="BA13" s="14">
        <f t="shared" si="25"/>
        <v>1.7222025915372996</v>
      </c>
      <c r="BB13" s="46">
        <f t="shared" si="26"/>
        <v>0.15575924408165076</v>
      </c>
      <c r="BC13">
        <f t="shared" si="27"/>
        <v>1.5313767775956806</v>
      </c>
      <c r="BD13">
        <f t="shared" si="28"/>
        <v>0.30870812781210627</v>
      </c>
    </row>
    <row r="14" spans="2:56" x14ac:dyDescent="0.25">
      <c r="B14">
        <v>0.40833333333333333</v>
      </c>
      <c r="C14">
        <f>B14/'0%'!$A$26</f>
        <v>1.5623396529982176E-2</v>
      </c>
      <c r="D14">
        <v>25.746730083234247</v>
      </c>
      <c r="E14">
        <f t="shared" si="54"/>
        <v>5.7255353365075212</v>
      </c>
      <c r="F14">
        <v>1.8492865636147444</v>
      </c>
      <c r="G14">
        <f t="shared" si="47"/>
        <v>1.5344656341351182</v>
      </c>
      <c r="H14">
        <v>11</v>
      </c>
      <c r="I14">
        <f t="shared" ref="I14:I18" si="55">PI()*E14/H14</f>
        <v>1.6352090682764358</v>
      </c>
      <c r="J14">
        <f t="shared" ref="J14:J18" si="56">LOG(I14)</f>
        <v>0.21357328690098379</v>
      </c>
      <c r="K14">
        <f t="shared" ref="K14:K18" si="57">(E14-G14)/2</f>
        <v>2.0955348511862013</v>
      </c>
      <c r="L14">
        <f t="shared" ref="L14:L18" si="58">LOG(K14)</f>
        <v>0.3212948880531809</v>
      </c>
      <c r="N14">
        <v>0.40833333333333333</v>
      </c>
      <c r="O14">
        <f>N14/'0%'!$A$26</f>
        <v>1.5623396529982176E-2</v>
      </c>
      <c r="P14">
        <v>29.299940546967896</v>
      </c>
      <c r="Q14">
        <f t="shared" si="48"/>
        <v>6.1078509283371298</v>
      </c>
      <c r="R14">
        <v>1.7045184304399523</v>
      </c>
      <c r="S14">
        <f t="shared" si="49"/>
        <v>1.4731803251354056</v>
      </c>
      <c r="T14">
        <v>11</v>
      </c>
      <c r="U14">
        <f t="shared" si="50"/>
        <v>1.7443981459714115</v>
      </c>
      <c r="V14">
        <f t="shared" si="51"/>
        <v>0.24164561641298413</v>
      </c>
      <c r="W14">
        <f t="shared" si="52"/>
        <v>2.317335301600862</v>
      </c>
      <c r="X14">
        <f t="shared" si="53"/>
        <v>0.3649888775963922</v>
      </c>
      <c r="Z14">
        <v>0.40833333333333333</v>
      </c>
      <c r="AA14">
        <f>Z14/'0%'!$A$26</f>
        <v>1.5623396529982176E-2</v>
      </c>
      <c r="AB14">
        <v>31.233947681331749</v>
      </c>
      <c r="AC14">
        <f t="shared" si="41"/>
        <v>6.3062110118565435</v>
      </c>
      <c r="AD14">
        <v>1.7511890606420928</v>
      </c>
      <c r="AE14">
        <f t="shared" si="42"/>
        <v>1.4932123634356687</v>
      </c>
      <c r="AF14">
        <v>10</v>
      </c>
      <c r="AG14">
        <f t="shared" si="43"/>
        <v>1.9811546186835574</v>
      </c>
      <c r="AH14">
        <f t="shared" si="44"/>
        <v>0.29691837125820703</v>
      </c>
      <c r="AI14">
        <f t="shared" si="45"/>
        <v>2.4064993242104373</v>
      </c>
      <c r="AJ14">
        <f t="shared" si="46"/>
        <v>0.38138574405546366</v>
      </c>
      <c r="AM14" s="45">
        <f t="shared" si="12"/>
        <v>0.40833333333333338</v>
      </c>
      <c r="AN14" s="14">
        <f t="shared" si="12"/>
        <v>1.5623396529982176E-2</v>
      </c>
      <c r="AO14" s="14">
        <f t="shared" si="13"/>
        <v>6.0465324255670652</v>
      </c>
      <c r="AP14" s="14">
        <f t="shared" si="14"/>
        <v>7.8116982649910878E-3</v>
      </c>
      <c r="AQ14" s="14">
        <f t="shared" si="15"/>
        <v>3.0232662127835326</v>
      </c>
      <c r="AR14" s="14">
        <f t="shared" si="16"/>
        <v>0.29515424623742526</v>
      </c>
      <c r="AS14" s="14">
        <f t="shared" si="17"/>
        <v>1.5002861075687308</v>
      </c>
      <c r="AT14" s="14">
        <f t="shared" si="18"/>
        <v>3.124901065382046E-2</v>
      </c>
      <c r="AU14" s="14">
        <f t="shared" si="19"/>
        <v>10.666666666666666</v>
      </c>
      <c r="AV14" s="14">
        <f t="shared" si="20"/>
        <v>0.57735026918962573</v>
      </c>
      <c r="AW14" s="14">
        <f t="shared" si="21"/>
        <v>1.7869206109771347</v>
      </c>
      <c r="AX14" s="14">
        <f t="shared" si="22"/>
        <v>0.18332147806908947</v>
      </c>
      <c r="AY14" s="14">
        <f t="shared" si="23"/>
        <v>0.59105632293357002</v>
      </c>
      <c r="AZ14" s="14">
        <f t="shared" si="24"/>
        <v>0.11834031023652641</v>
      </c>
      <c r="BA14" s="14">
        <f t="shared" si="25"/>
        <v>2.2731231589991667</v>
      </c>
      <c r="BB14" s="46">
        <f t="shared" si="26"/>
        <v>0.16320162844562286</v>
      </c>
      <c r="BC14">
        <f t="shared" si="27"/>
        <v>1.3300054600273601</v>
      </c>
      <c r="BD14">
        <f t="shared" si="28"/>
        <v>0.22533460236311284</v>
      </c>
    </row>
    <row r="15" spans="2:56" x14ac:dyDescent="0.25">
      <c r="B15">
        <v>0.57499999999999996</v>
      </c>
      <c r="C15">
        <f>B15/'0%'!$A$26</f>
        <v>2.2000293072832043E-2</v>
      </c>
      <c r="D15">
        <v>32.8525564803805</v>
      </c>
      <c r="E15">
        <f t="shared" si="54"/>
        <v>6.4675477622098692</v>
      </c>
      <c r="F15">
        <v>1.1605231866825207</v>
      </c>
      <c r="G15">
        <f t="shared" si="47"/>
        <v>1.2155755895320757</v>
      </c>
      <c r="H15">
        <v>9</v>
      </c>
      <c r="I15">
        <f t="shared" si="55"/>
        <v>2.2576000596110699</v>
      </c>
      <c r="J15">
        <f t="shared" si="56"/>
        <v>0.35364700787765319</v>
      </c>
      <c r="K15">
        <f t="shared" si="57"/>
        <v>2.6259860863388966</v>
      </c>
      <c r="L15">
        <f t="shared" si="58"/>
        <v>0.4192924206711115</v>
      </c>
      <c r="N15">
        <v>0.57499999999999996</v>
      </c>
      <c r="O15">
        <f>N15/'0%'!$A$26</f>
        <v>2.2000293072832043E-2</v>
      </c>
      <c r="P15">
        <v>36.865338882282998</v>
      </c>
      <c r="Q15">
        <f t="shared" si="48"/>
        <v>6.8511610180308491</v>
      </c>
      <c r="R15">
        <v>1.0115933412604041</v>
      </c>
      <c r="S15">
        <f t="shared" si="49"/>
        <v>1.1349011610195485</v>
      </c>
      <c r="T15">
        <v>8</v>
      </c>
      <c r="U15">
        <f t="shared" si="50"/>
        <v>2.6904446403508104</v>
      </c>
      <c r="V15">
        <f t="shared" si="51"/>
        <v>0.42982406026003944</v>
      </c>
      <c r="W15">
        <f t="shared" si="52"/>
        <v>2.8581299285056501</v>
      </c>
      <c r="X15">
        <f t="shared" si="53"/>
        <v>0.45608196761466308</v>
      </c>
      <c r="Z15">
        <v>0.57499999999999996</v>
      </c>
      <c r="AA15">
        <f>Z15/'0%'!$A$26</f>
        <v>2.2000293072832043E-2</v>
      </c>
      <c r="AB15">
        <v>36.233353151010697</v>
      </c>
      <c r="AC15">
        <f t="shared" si="41"/>
        <v>6.7921821287581237</v>
      </c>
      <c r="AD15">
        <v>1.0243757431629013</v>
      </c>
      <c r="AE15">
        <f t="shared" si="42"/>
        <v>1.1420489065107835</v>
      </c>
      <c r="AF15">
        <v>8</v>
      </c>
      <c r="AG15">
        <f t="shared" si="43"/>
        <v>2.6672836846938006</v>
      </c>
      <c r="AH15">
        <f t="shared" si="44"/>
        <v>0.42606920847020674</v>
      </c>
      <c r="AI15">
        <f t="shared" si="45"/>
        <v>2.82506661112367</v>
      </c>
      <c r="AJ15">
        <f t="shared" si="46"/>
        <v>0.4510286923332944</v>
      </c>
      <c r="AM15" s="45">
        <f t="shared" si="12"/>
        <v>0.57499999999999996</v>
      </c>
      <c r="AN15" s="14">
        <f t="shared" si="12"/>
        <v>2.200029307283204E-2</v>
      </c>
      <c r="AO15" s="14">
        <f t="shared" si="13"/>
        <v>6.7036303029996143</v>
      </c>
      <c r="AP15" s="14">
        <f t="shared" si="14"/>
        <v>1.100014653641602E-2</v>
      </c>
      <c r="AQ15" s="14">
        <f t="shared" si="15"/>
        <v>3.3518151514998071</v>
      </c>
      <c r="AR15" s="14">
        <f t="shared" si="16"/>
        <v>0.20656924237230295</v>
      </c>
      <c r="AS15" s="14">
        <f t="shared" si="17"/>
        <v>1.1641752190208026</v>
      </c>
      <c r="AT15" s="14">
        <f t="shared" si="18"/>
        <v>4.4657262935876213E-2</v>
      </c>
      <c r="AU15" s="14">
        <f t="shared" si="19"/>
        <v>8.3333333333333339</v>
      </c>
      <c r="AV15" s="14">
        <f t="shared" si="20"/>
        <v>0.57735026918962573</v>
      </c>
      <c r="AW15" s="14">
        <f t="shared" si="21"/>
        <v>2.5384427948852268</v>
      </c>
      <c r="AX15" s="14">
        <f t="shared" si="22"/>
        <v>0.25296495121097617</v>
      </c>
      <c r="AY15" s="14">
        <f t="shared" si="23"/>
        <v>0.75733376697380594</v>
      </c>
      <c r="AZ15" s="14">
        <f t="shared" si="24"/>
        <v>0.12214480667125209</v>
      </c>
      <c r="BA15" s="14">
        <f t="shared" si="25"/>
        <v>2.7697275419894059</v>
      </c>
      <c r="BB15" s="46">
        <f t="shared" si="26"/>
        <v>0.12561325265408957</v>
      </c>
      <c r="BC15">
        <f t="shared" si="27"/>
        <v>1.2101606026895724</v>
      </c>
      <c r="BD15">
        <f t="shared" si="28"/>
        <v>0.12946452186138713</v>
      </c>
    </row>
    <row r="16" spans="2:56" x14ac:dyDescent="0.25">
      <c r="B16">
        <v>0.82499999999999996</v>
      </c>
      <c r="C16">
        <f>B16/'0%'!$A$26</f>
        <v>3.1565637887106847E-2</v>
      </c>
      <c r="D16">
        <v>35.085909631391203</v>
      </c>
      <c r="E16">
        <f t="shared" si="54"/>
        <v>6.6837689671091711</v>
      </c>
      <c r="F16">
        <v>0.43281807372175979</v>
      </c>
      <c r="G16">
        <f t="shared" si="47"/>
        <v>0.74234835969283552</v>
      </c>
      <c r="H16">
        <v>8</v>
      </c>
      <c r="I16">
        <f t="shared" si="55"/>
        <v>2.6247099356702015</v>
      </c>
      <c r="J16">
        <f t="shared" si="56"/>
        <v>0.41908131524734255</v>
      </c>
      <c r="K16">
        <f t="shared" si="57"/>
        <v>2.9707103037081679</v>
      </c>
      <c r="L16">
        <f t="shared" si="58"/>
        <v>0.4728603025491096</v>
      </c>
      <c r="N16">
        <v>0.82499999999999996</v>
      </c>
      <c r="O16">
        <f>N16/'0%'!$A$26</f>
        <v>3.1565637887106847E-2</v>
      </c>
      <c r="P16">
        <v>45.831153388822834</v>
      </c>
      <c r="Q16">
        <f t="shared" si="48"/>
        <v>7.6389814030060448</v>
      </c>
      <c r="R16">
        <v>0.31302021403091557</v>
      </c>
      <c r="S16">
        <f t="shared" si="49"/>
        <v>0.63130793976127542</v>
      </c>
      <c r="T16">
        <v>6</v>
      </c>
      <c r="U16">
        <f t="shared" si="50"/>
        <v>3.9997613094321403</v>
      </c>
      <c r="V16">
        <f t="shared" si="51"/>
        <v>0.60203407505558248</v>
      </c>
      <c r="W16">
        <f t="shared" si="52"/>
        <v>3.5038367316223846</v>
      </c>
      <c r="X16">
        <f t="shared" si="53"/>
        <v>0.54454386113546682</v>
      </c>
      <c r="Z16">
        <v>0.82499999999999996</v>
      </c>
      <c r="AA16">
        <f>Z16/'0%'!$A$26</f>
        <v>3.1565637887106847E-2</v>
      </c>
      <c r="AB16">
        <v>43.069560047562419</v>
      </c>
      <c r="AC16">
        <f t="shared" si="41"/>
        <v>7.4052594165837382</v>
      </c>
      <c r="AD16">
        <v>0.24732461355529131</v>
      </c>
      <c r="AE16">
        <f t="shared" si="42"/>
        <v>0.56116261312113369</v>
      </c>
      <c r="AF16">
        <v>6</v>
      </c>
      <c r="AG16">
        <f t="shared" si="43"/>
        <v>3.8773847635110186</v>
      </c>
      <c r="AH16">
        <f t="shared" si="44"/>
        <v>0.58853889937668902</v>
      </c>
      <c r="AI16">
        <f t="shared" si="45"/>
        <v>3.4220484017313022</v>
      </c>
      <c r="AJ16">
        <f t="shared" si="46"/>
        <v>0.53428614794504636</v>
      </c>
      <c r="AM16" s="45">
        <f t="shared" si="12"/>
        <v>0.82499999999999984</v>
      </c>
      <c r="AN16" s="14">
        <f t="shared" si="12"/>
        <v>3.1565637887106847E-2</v>
      </c>
      <c r="AO16" s="14">
        <f t="shared" si="13"/>
        <v>7.2426699288996517</v>
      </c>
      <c r="AP16" s="14">
        <f t="shared" si="14"/>
        <v>1.5782818943553423E-2</v>
      </c>
      <c r="AQ16" s="14">
        <f t="shared" si="15"/>
        <v>3.6213349644498258</v>
      </c>
      <c r="AR16" s="14">
        <f t="shared" si="16"/>
        <v>0.49792992032216754</v>
      </c>
      <c r="AS16" s="14">
        <f t="shared" si="17"/>
        <v>0.64493963752508154</v>
      </c>
      <c r="AT16" s="14">
        <f t="shared" si="18"/>
        <v>9.13588314183644E-2</v>
      </c>
      <c r="AU16" s="14">
        <f t="shared" si="19"/>
        <v>6.666666666666667</v>
      </c>
      <c r="AV16" s="14">
        <f t="shared" si="20"/>
        <v>1.1547005383792495</v>
      </c>
      <c r="AW16" s="14">
        <f t="shared" si="21"/>
        <v>3.5006186695377868</v>
      </c>
      <c r="AX16" s="14">
        <f t="shared" si="22"/>
        <v>0.82579770201084113</v>
      </c>
      <c r="AY16" s="14">
        <f t="shared" si="23"/>
        <v>0.96666525021929894</v>
      </c>
      <c r="AZ16" s="14">
        <f t="shared" si="24"/>
        <v>0.36095231892731894</v>
      </c>
      <c r="BA16" s="14">
        <f t="shared" si="25"/>
        <v>3.2988651456872851</v>
      </c>
      <c r="BB16" s="46">
        <f t="shared" si="26"/>
        <v>0.29464437587026598</v>
      </c>
      <c r="BC16">
        <f t="shared" si="27"/>
        <v>1.0977517432575612</v>
      </c>
      <c r="BD16">
        <f t="shared" si="28"/>
        <v>0.24898753398531626</v>
      </c>
    </row>
    <row r="17" spans="2:56" x14ac:dyDescent="0.25">
      <c r="B17">
        <v>1.2416666666666667</v>
      </c>
      <c r="C17">
        <f>B17/'0%'!$A$26</f>
        <v>4.7507879244231513E-2</v>
      </c>
      <c r="D17">
        <v>44.100772889417364</v>
      </c>
      <c r="E17">
        <f t="shared" si="54"/>
        <v>7.4933869509181612</v>
      </c>
      <c r="F17">
        <v>0</v>
      </c>
      <c r="G17">
        <f t="shared" si="47"/>
        <v>0</v>
      </c>
      <c r="H17">
        <v>6</v>
      </c>
      <c r="I17">
        <f t="shared" si="55"/>
        <v>3.9235282325850189</v>
      </c>
      <c r="J17">
        <f t="shared" si="56"/>
        <v>0.59367678201515306</v>
      </c>
      <c r="K17">
        <f t="shared" si="57"/>
        <v>3.7466934754590806</v>
      </c>
      <c r="L17">
        <f t="shared" si="58"/>
        <v>0.57364816404068164</v>
      </c>
      <c r="N17">
        <v>1.2416666666666667</v>
      </c>
      <c r="O17">
        <f>N17/'0%'!$A$26</f>
        <v>4.7507879244231513E-2</v>
      </c>
      <c r="P17">
        <v>54.84185493460167</v>
      </c>
      <c r="Q17">
        <f t="shared" si="48"/>
        <v>8.3562442765493685</v>
      </c>
      <c r="R17">
        <v>0</v>
      </c>
      <c r="S17">
        <f t="shared" si="49"/>
        <v>0</v>
      </c>
      <c r="T17">
        <v>5</v>
      </c>
      <c r="U17">
        <f t="shared" si="50"/>
        <v>5.2503831261618501</v>
      </c>
      <c r="V17">
        <f t="shared" si="51"/>
        <v>0.72019099550252874</v>
      </c>
      <c r="W17">
        <f t="shared" si="52"/>
        <v>4.1781221382746843</v>
      </c>
      <c r="X17">
        <f t="shared" si="53"/>
        <v>0.62098113148043255</v>
      </c>
      <c r="Z17">
        <v>1.2416666666666667</v>
      </c>
      <c r="AA17">
        <f>Z17/'0%'!$A$26</f>
        <v>4.7507879244231513E-2</v>
      </c>
      <c r="AB17">
        <v>46.3192627824019</v>
      </c>
      <c r="AC17">
        <f t="shared" si="41"/>
        <v>7.6795518786927772</v>
      </c>
      <c r="AD17">
        <v>0</v>
      </c>
      <c r="AE17">
        <f t="shared" si="42"/>
        <v>0</v>
      </c>
      <c r="AF17">
        <v>3</v>
      </c>
      <c r="AG17">
        <f t="shared" si="43"/>
        <v>8.0420079216543083</v>
      </c>
      <c r="AH17">
        <f t="shared" si="44"/>
        <v>0.90536449656209983</v>
      </c>
      <c r="AI17">
        <f t="shared" si="45"/>
        <v>3.8397759393463886</v>
      </c>
      <c r="AJ17">
        <f t="shared" si="46"/>
        <v>0.58430588292364727</v>
      </c>
      <c r="AM17" s="45">
        <f t="shared" si="12"/>
        <v>1.2416666666666667</v>
      </c>
      <c r="AN17" s="14">
        <f t="shared" si="12"/>
        <v>4.750787924423152E-2</v>
      </c>
      <c r="AO17" s="14">
        <f t="shared" si="13"/>
        <v>7.8430610353867687</v>
      </c>
      <c r="AP17" s="14">
        <f t="shared" si="14"/>
        <v>2.375393962211576E-2</v>
      </c>
      <c r="AQ17" s="14">
        <f t="shared" si="15"/>
        <v>3.9215305176933843</v>
      </c>
      <c r="AR17" s="14">
        <f t="shared" si="16"/>
        <v>0.45407281832426954</v>
      </c>
      <c r="AS17" s="14">
        <f t="shared" si="17"/>
        <v>0</v>
      </c>
      <c r="AT17" s="14">
        <f t="shared" si="18"/>
        <v>0</v>
      </c>
      <c r="AU17" s="14">
        <f t="shared" si="19"/>
        <v>4.666666666666667</v>
      </c>
      <c r="AV17" s="14">
        <f t="shared" si="20"/>
        <v>1.5275252316519474</v>
      </c>
      <c r="AW17" s="14">
        <f t="shared" si="21"/>
        <v>5.7386397601337258</v>
      </c>
      <c r="AX17" s="14">
        <f t="shared" si="22"/>
        <v>2.0339459602546177</v>
      </c>
      <c r="AY17" s="14">
        <f t="shared" si="23"/>
        <v>1.4633673598208161</v>
      </c>
      <c r="AZ17" s="14">
        <f t="shared" si="24"/>
        <v>0.68810411888861012</v>
      </c>
      <c r="BA17" s="14">
        <f t="shared" si="25"/>
        <v>3.9215305176933843</v>
      </c>
      <c r="BB17" s="46">
        <f t="shared" si="26"/>
        <v>0.22703640916213477</v>
      </c>
      <c r="BC17">
        <f t="shared" si="27"/>
        <v>1</v>
      </c>
      <c r="BD17">
        <f t="shared" si="28"/>
        <v>0.17368454087334959</v>
      </c>
    </row>
    <row r="18" spans="2:56" ht="15.75" thickBot="1" x14ac:dyDescent="0.3">
      <c r="B18">
        <v>1.6583333333333334</v>
      </c>
      <c r="C18">
        <f>B18/'0%'!$A$26</f>
        <v>6.3450120601356186E-2</v>
      </c>
      <c r="D18">
        <v>52.081450653983353</v>
      </c>
      <c r="E18">
        <f t="shared" si="54"/>
        <v>8.1432280159543993</v>
      </c>
      <c r="F18">
        <v>0</v>
      </c>
      <c r="G18">
        <f t="shared" si="47"/>
        <v>0</v>
      </c>
      <c r="H18">
        <v>5</v>
      </c>
      <c r="I18">
        <f t="shared" si="55"/>
        <v>5.1165410622857852</v>
      </c>
      <c r="J18">
        <f t="shared" si="56"/>
        <v>0.70897646386375701</v>
      </c>
      <c r="K18">
        <f t="shared" si="57"/>
        <v>4.0716140079771996</v>
      </c>
      <c r="L18">
        <f t="shared" si="58"/>
        <v>0.60976659984166082</v>
      </c>
      <c r="N18">
        <v>1.6583333333333334</v>
      </c>
      <c r="O18">
        <f>N18/'0%'!$A$26</f>
        <v>6.3450120601356186E-2</v>
      </c>
      <c r="P18">
        <v>64.495838287752676</v>
      </c>
      <c r="Q18">
        <f t="shared" si="48"/>
        <v>9.0619342184111495</v>
      </c>
      <c r="R18">
        <v>0</v>
      </c>
      <c r="S18">
        <f t="shared" si="49"/>
        <v>0</v>
      </c>
      <c r="T18">
        <v>4</v>
      </c>
      <c r="U18">
        <f t="shared" si="50"/>
        <v>7.1172264919686077</v>
      </c>
      <c r="V18">
        <f t="shared" si="51"/>
        <v>0.85231078662881099</v>
      </c>
      <c r="W18">
        <f t="shared" si="52"/>
        <v>4.5309671092055748</v>
      </c>
      <c r="X18">
        <f t="shared" si="53"/>
        <v>0.65619090959865833</v>
      </c>
      <c r="Z18">
        <v>1.6583333333333334</v>
      </c>
      <c r="AA18">
        <f>Z18/'0%'!$A$26</f>
        <v>6.3450120601356186E-2</v>
      </c>
      <c r="AB18">
        <v>56.986028537455411</v>
      </c>
      <c r="AC18">
        <f t="shared" si="41"/>
        <v>8.5180317580585907</v>
      </c>
      <c r="AD18">
        <v>0</v>
      </c>
      <c r="AE18">
        <f t="shared" si="42"/>
        <v>0</v>
      </c>
      <c r="AF18">
        <v>3</v>
      </c>
      <c r="AG18">
        <f t="shared" si="43"/>
        <v>8.9200619980538054</v>
      </c>
      <c r="AH18">
        <f t="shared" si="44"/>
        <v>0.95036787290965274</v>
      </c>
      <c r="AI18">
        <f t="shared" si="45"/>
        <v>4.2590158790292953</v>
      </c>
      <c r="AJ18">
        <f t="shared" si="46"/>
        <v>0.62930925927120018</v>
      </c>
      <c r="AM18" s="47">
        <f t="shared" si="12"/>
        <v>1.6583333333333334</v>
      </c>
      <c r="AN18" s="16">
        <f t="shared" si="12"/>
        <v>6.3450120601356186E-2</v>
      </c>
      <c r="AO18" s="16">
        <f t="shared" si="13"/>
        <v>8.5743979974747138</v>
      </c>
      <c r="AP18" s="14">
        <f t="shared" si="14"/>
        <v>3.1725060300678093E-2</v>
      </c>
      <c r="AQ18" s="14">
        <f t="shared" si="15"/>
        <v>4.2871989987373569</v>
      </c>
      <c r="AR18" s="16">
        <f t="shared" si="16"/>
        <v>0.46193953751282496</v>
      </c>
      <c r="AS18" s="16">
        <f t="shared" si="17"/>
        <v>0</v>
      </c>
      <c r="AT18" s="16">
        <f t="shared" si="18"/>
        <v>0</v>
      </c>
      <c r="AU18" s="16">
        <f t="shared" si="19"/>
        <v>4</v>
      </c>
      <c r="AV18" s="16">
        <f t="shared" si="20"/>
        <v>1</v>
      </c>
      <c r="AW18" s="16">
        <f t="shared" si="21"/>
        <v>7.0512765174360652</v>
      </c>
      <c r="AX18" s="16">
        <f t="shared" si="22"/>
        <v>2.0463855742270889</v>
      </c>
      <c r="AY18" s="14">
        <f t="shared" si="23"/>
        <v>1.6447280659266736</v>
      </c>
      <c r="AZ18" s="14">
        <f t="shared" si="24"/>
        <v>0.65454169427686293</v>
      </c>
      <c r="BA18" s="16">
        <f t="shared" si="25"/>
        <v>4.2871989987373569</v>
      </c>
      <c r="BB18" s="46">
        <f t="shared" si="26"/>
        <v>0.23096976875641248</v>
      </c>
      <c r="BC18">
        <f t="shared" si="27"/>
        <v>1</v>
      </c>
      <c r="BD18">
        <f t="shared" si="28"/>
        <v>0.16162284663560272</v>
      </c>
    </row>
    <row r="24" spans="2:56" ht="15.75" thickBot="1" x14ac:dyDescent="0.3"/>
    <row r="25" spans="2:56" x14ac:dyDescent="0.25">
      <c r="C25" s="22" t="str">
        <f>B3</f>
        <v>t (h)</v>
      </c>
      <c r="D25" s="10" t="str">
        <f>H3</f>
        <v>Nro Lobulos</v>
      </c>
      <c r="E25" s="9" t="str">
        <f>I3</f>
        <v>Wavelenght [mm]</v>
      </c>
      <c r="F25" s="9" t="str">
        <f>K3</f>
        <v>Espesor corona[mm]</v>
      </c>
      <c r="G25" s="10" t="str">
        <f>N3</f>
        <v>t (h)</v>
      </c>
      <c r="H25" s="10" t="str">
        <f>T3</f>
        <v>Nro Lobulos</v>
      </c>
      <c r="I25" s="9" t="str">
        <f>U3</f>
        <v>Wavelenght [mm]</v>
      </c>
      <c r="J25" s="9" t="str">
        <f>W3</f>
        <v>Espesor corona[mm]</v>
      </c>
      <c r="K25" s="10" t="str">
        <f>Z3</f>
        <v>t (h)</v>
      </c>
      <c r="L25" s="10" t="str">
        <f t="shared" ref="L25:M27" si="59">AF3</f>
        <v>Nro Lobulos</v>
      </c>
      <c r="M25" s="9" t="str">
        <f t="shared" si="59"/>
        <v>Wavelenght [mm]</v>
      </c>
      <c r="N25" s="9" t="str">
        <f>AI3</f>
        <v>Espesor corona[mm]</v>
      </c>
      <c r="O25" s="10" t="s">
        <v>16</v>
      </c>
      <c r="P25" s="10" t="s">
        <v>17</v>
      </c>
      <c r="Q25" s="10" t="s">
        <v>18</v>
      </c>
      <c r="R25" s="10" t="s">
        <v>21</v>
      </c>
      <c r="S25" s="10" t="s">
        <v>22</v>
      </c>
      <c r="T25" s="10" t="s">
        <v>23</v>
      </c>
      <c r="U25" s="10" t="s">
        <v>24</v>
      </c>
      <c r="V25" s="11" t="s">
        <v>19</v>
      </c>
      <c r="W25" s="10" t="s">
        <v>20</v>
      </c>
      <c r="X25" s="21" t="s">
        <v>25</v>
      </c>
      <c r="Y25" s="19" t="s">
        <v>26</v>
      </c>
    </row>
    <row r="26" spans="2:56" x14ac:dyDescent="0.25">
      <c r="C26" s="12">
        <f>B4</f>
        <v>8.3333333333333332E-3</v>
      </c>
      <c r="D26" s="13">
        <f t="shared" ref="D26:D40" si="60">H4</f>
        <v>48</v>
      </c>
      <c r="E26" s="14">
        <f t="shared" ref="E26" si="61">I4</f>
        <v>0.19411261619579442</v>
      </c>
      <c r="F26" s="14">
        <f t="shared" ref="F26" si="62">K4</f>
        <v>0.23696743941317355</v>
      </c>
      <c r="G26" s="13">
        <v>8.3333333333333332E-3</v>
      </c>
      <c r="H26" s="13">
        <f t="shared" ref="H26:I26" si="63">T4</f>
        <v>48</v>
      </c>
      <c r="I26" s="14">
        <f t="shared" si="63"/>
        <v>0.20256509590451521</v>
      </c>
      <c r="J26" s="14">
        <f t="shared" ref="J26:J28" si="64">W4</f>
        <v>0.28820677993470056</v>
      </c>
      <c r="K26" s="13">
        <v>8.3333333333333332E-3</v>
      </c>
      <c r="L26" s="13">
        <f t="shared" si="59"/>
        <v>44</v>
      </c>
      <c r="M26" s="14">
        <f t="shared" si="59"/>
        <v>0.23207870853020482</v>
      </c>
      <c r="N26" s="14">
        <f>AI4</f>
        <v>0.34946742325586699</v>
      </c>
      <c r="O26" s="13">
        <f t="shared" ref="O26:O40" si="65">AVERAGE(C26,G26,K26)</f>
        <v>8.3333333333333332E-3</v>
      </c>
      <c r="P26" s="13">
        <f t="shared" ref="P26:P40" si="66">AVERAGE(D26,H26,L26)</f>
        <v>46.666666666666664</v>
      </c>
      <c r="Q26" s="13">
        <f t="shared" ref="Q26:Q40" si="67">_xlfn.STDEV.S(D26,H26,L26)</f>
        <v>2.3094010767585029</v>
      </c>
      <c r="R26" s="13">
        <f>AVERAGE(E26,I26,M26)</f>
        <v>0.20958547354350485</v>
      </c>
      <c r="S26" s="13">
        <f>_xlfn.STDEV.S(E26,I26,M26)</f>
        <v>1.9932895385060417E-2</v>
      </c>
      <c r="T26" s="13">
        <f>AVERAGE(F26,J26,N26)</f>
        <v>0.29154721420124702</v>
      </c>
      <c r="U26" s="13">
        <f>_xlfn.STDEV.S(F26,J26,N26)</f>
        <v>5.632433281423236E-2</v>
      </c>
      <c r="V26" s="13">
        <f t="shared" ref="V26:V40" si="68">O26-K26</f>
        <v>0</v>
      </c>
      <c r="W26" s="13">
        <f t="shared" ref="W26:W40" si="69">Q26/P26*100</f>
        <v>4.948716593053935</v>
      </c>
      <c r="X26" s="13">
        <f>S26/R26*100</f>
        <v>9.5106283121873112</v>
      </c>
      <c r="Y26" s="15">
        <f>U26/T26*100</f>
        <v>19.319111989646117</v>
      </c>
    </row>
    <row r="27" spans="2:56" x14ac:dyDescent="0.25">
      <c r="C27" s="12">
        <v>1.6666666666666666E-2</v>
      </c>
      <c r="D27" s="13">
        <f t="shared" si="60"/>
        <v>44</v>
      </c>
      <c r="E27" s="14">
        <f t="shared" ref="E27:E40" si="70">I5</f>
        <v>0.22286248525951269</v>
      </c>
      <c r="F27" s="14">
        <f t="shared" ref="F27:F40" si="71">K5</f>
        <v>0.32092651455533017</v>
      </c>
      <c r="G27" s="13">
        <v>1.6666666666666666E-2</v>
      </c>
      <c r="H27" s="13">
        <f t="shared" ref="H27:I27" si="72">T5</f>
        <v>44</v>
      </c>
      <c r="I27" s="14">
        <f t="shared" si="72"/>
        <v>0.23638697370711004</v>
      </c>
      <c r="J27" s="14">
        <f t="shared" si="64"/>
        <v>0.44432247851968598</v>
      </c>
      <c r="K27" s="13">
        <f>Z5</f>
        <v>1.6666666666666666E-2</v>
      </c>
      <c r="L27" s="13">
        <f t="shared" si="59"/>
        <v>36</v>
      </c>
      <c r="M27" s="14">
        <f t="shared" si="59"/>
        <v>0.30548228705237357</v>
      </c>
      <c r="N27" s="14">
        <f>AI5</f>
        <v>0.48332954082542434</v>
      </c>
      <c r="O27" s="13">
        <f t="shared" si="65"/>
        <v>1.6666666666666666E-2</v>
      </c>
      <c r="P27" s="13">
        <f t="shared" si="66"/>
        <v>41.333333333333336</v>
      </c>
      <c r="Q27" s="13">
        <f t="shared" si="67"/>
        <v>4.6188021535170067</v>
      </c>
      <c r="R27" s="13">
        <f t="shared" ref="R27:R40" si="73">AVERAGE(E27,I27,M27)</f>
        <v>0.2549105820063321</v>
      </c>
      <c r="S27" s="13">
        <f t="shared" ref="S27:S40" si="74">_xlfn.STDEV.S(E27,I27,M27)</f>
        <v>4.4315358064559801E-2</v>
      </c>
      <c r="T27" s="13">
        <f t="shared" ref="T27:T40" si="75">AVERAGE(F27,J27,N27)</f>
        <v>0.41619284463348016</v>
      </c>
      <c r="U27" s="13">
        <f t="shared" ref="U27:U40" si="76">_xlfn.STDEV.S(F27,J27,N27)</f>
        <v>8.4777019069735129E-2</v>
      </c>
      <c r="V27" s="13">
        <f t="shared" si="68"/>
        <v>0</v>
      </c>
      <c r="W27" s="13">
        <f t="shared" si="69"/>
        <v>11.174521339154047</v>
      </c>
      <c r="X27" s="13">
        <f t="shared" ref="X27:X40" si="77">S27/R27*100</f>
        <v>17.384667876776881</v>
      </c>
      <c r="Y27" s="15">
        <f t="shared" ref="Y27:Y40" si="78">U27/T27*100</f>
        <v>20.369648388451736</v>
      </c>
    </row>
    <row r="28" spans="2:56" x14ac:dyDescent="0.25">
      <c r="C28" s="12">
        <f>B6</f>
        <v>2.5000000000000001E-2</v>
      </c>
      <c r="D28" s="13">
        <f t="shared" si="60"/>
        <v>40</v>
      </c>
      <c r="E28" s="14">
        <f t="shared" si="70"/>
        <v>0.25523170067970352</v>
      </c>
      <c r="F28" s="14">
        <f t="shared" si="71"/>
        <v>0.39162132189667354</v>
      </c>
      <c r="G28" s="13">
        <v>2.5000000000000001E-2</v>
      </c>
      <c r="H28" s="13">
        <f t="shared" ref="H28:I28" si="79">T6</f>
        <v>40</v>
      </c>
      <c r="I28" s="14">
        <f t="shared" si="79"/>
        <v>0.26741788245202375</v>
      </c>
      <c r="J28" s="14">
        <f t="shared" si="64"/>
        <v>0.50343606449714473</v>
      </c>
      <c r="K28" s="13">
        <v>2.5000000000000001E-2</v>
      </c>
      <c r="L28" s="13">
        <f t="shared" ref="L28:M28" si="80">AF6</f>
        <v>34</v>
      </c>
      <c r="M28" s="14">
        <f t="shared" si="80"/>
        <v>0.32980336102577951</v>
      </c>
      <c r="N28" s="14">
        <f t="shared" ref="N28:N33" si="81">AI6</f>
        <v>0.54304705683296817</v>
      </c>
      <c r="O28" s="13">
        <f t="shared" si="65"/>
        <v>2.5000000000000005E-2</v>
      </c>
      <c r="P28" s="13">
        <f t="shared" si="66"/>
        <v>38</v>
      </c>
      <c r="Q28" s="13">
        <f t="shared" si="67"/>
        <v>3.4641016151377544</v>
      </c>
      <c r="R28" s="13">
        <f t="shared" si="73"/>
        <v>0.28415098138583561</v>
      </c>
      <c r="S28" s="13">
        <f t="shared" si="74"/>
        <v>4.0002882166653632E-2</v>
      </c>
      <c r="T28" s="13">
        <f t="shared" si="75"/>
        <v>0.47936814774226216</v>
      </c>
      <c r="U28" s="13">
        <f t="shared" si="76"/>
        <v>7.852952796839667E-2</v>
      </c>
      <c r="V28" s="13">
        <f t="shared" si="68"/>
        <v>0</v>
      </c>
      <c r="W28" s="13">
        <f t="shared" si="69"/>
        <v>9.1160568819414589</v>
      </c>
      <c r="X28" s="13">
        <f t="shared" si="77"/>
        <v>14.078037658555735</v>
      </c>
      <c r="Y28" s="15">
        <f t="shared" si="78"/>
        <v>16.381882763436963</v>
      </c>
    </row>
    <row r="29" spans="2:56" x14ac:dyDescent="0.25">
      <c r="C29" s="12">
        <v>3.3333333333333333E-2</v>
      </c>
      <c r="D29" s="13">
        <f t="shared" si="60"/>
        <v>36</v>
      </c>
      <c r="E29" s="14">
        <f t="shared" si="70"/>
        <v>0.29199372771124982</v>
      </c>
      <c r="F29" s="14">
        <f t="shared" si="71"/>
        <v>0.47400177417554135</v>
      </c>
      <c r="G29" s="13">
        <f>N7</f>
        <v>3.3333333333333333E-2</v>
      </c>
      <c r="H29" s="13">
        <f>T7</f>
        <v>36</v>
      </c>
      <c r="I29" s="14">
        <f>U7</f>
        <v>0.3095874333044118</v>
      </c>
      <c r="J29" s="14">
        <f>W7</f>
        <v>0.58993558709442384</v>
      </c>
      <c r="K29" s="13">
        <f>Z7</f>
        <v>3.3333333333333333E-2</v>
      </c>
      <c r="L29" s="13">
        <f t="shared" ref="L29:M29" si="82">AF7</f>
        <v>32</v>
      </c>
      <c r="M29" s="14">
        <f t="shared" si="82"/>
        <v>0.36818391619173702</v>
      </c>
      <c r="N29" s="14">
        <f t="shared" si="81"/>
        <v>0.64845027470682748</v>
      </c>
      <c r="O29" s="13">
        <f t="shared" si="65"/>
        <v>3.3333333333333333E-2</v>
      </c>
      <c r="P29" s="13">
        <f t="shared" si="66"/>
        <v>34.666666666666664</v>
      </c>
      <c r="Q29" s="13">
        <f t="shared" si="67"/>
        <v>2.3094010767585029</v>
      </c>
      <c r="R29" s="13">
        <f t="shared" si="73"/>
        <v>0.32325502573579956</v>
      </c>
      <c r="S29" s="13">
        <f t="shared" si="74"/>
        <v>3.9891584542681803E-2</v>
      </c>
      <c r="T29" s="13">
        <f t="shared" si="75"/>
        <v>0.57079587865893089</v>
      </c>
      <c r="U29" s="13">
        <f t="shared" si="76"/>
        <v>8.8785224917495562E-2</v>
      </c>
      <c r="V29" s="13">
        <f t="shared" si="68"/>
        <v>0</v>
      </c>
      <c r="W29" s="13">
        <f t="shared" si="69"/>
        <v>6.661733875264912</v>
      </c>
      <c r="X29" s="13">
        <f t="shared" si="77"/>
        <v>12.340592215659999</v>
      </c>
      <c r="Y29" s="15">
        <f t="shared" si="78"/>
        <v>15.554636646307607</v>
      </c>
    </row>
    <row r="30" spans="2:56" x14ac:dyDescent="0.25">
      <c r="C30" s="12">
        <f>B8</f>
        <v>0.05</v>
      </c>
      <c r="D30" s="13">
        <f t="shared" si="60"/>
        <v>32</v>
      </c>
      <c r="E30" s="14">
        <f t="shared" si="70"/>
        <v>0.35551651345413221</v>
      </c>
      <c r="F30" s="14">
        <f t="shared" si="71"/>
        <v>0.63381553142207658</v>
      </c>
      <c r="G30" s="13">
        <f>N8</f>
        <v>5.8333333333333334E-2</v>
      </c>
      <c r="H30" s="13">
        <f>T8</f>
        <v>28</v>
      </c>
      <c r="I30" s="14">
        <f>U8</f>
        <v>0.43798152597254575</v>
      </c>
      <c r="J30" s="14">
        <f>W8</f>
        <v>0.80594007884240249</v>
      </c>
      <c r="K30" s="13">
        <f>Z8</f>
        <v>0.05</v>
      </c>
      <c r="L30" s="13">
        <f t="shared" ref="L30:M30" si="83">AF8</f>
        <v>28</v>
      </c>
      <c r="M30" s="14">
        <f t="shared" si="83"/>
        <v>0.44783567608463709</v>
      </c>
      <c r="N30" s="14">
        <f t="shared" si="81"/>
        <v>0.80125466966576964</v>
      </c>
      <c r="O30" s="13">
        <f t="shared" si="65"/>
        <v>5.2777777777777778E-2</v>
      </c>
      <c r="P30" s="13">
        <f t="shared" si="66"/>
        <v>29.333333333333332</v>
      </c>
      <c r="Q30" s="13">
        <f t="shared" si="67"/>
        <v>2.3094010767585034</v>
      </c>
      <c r="R30" s="13">
        <f t="shared" si="73"/>
        <v>0.41377790517043839</v>
      </c>
      <c r="S30" s="13">
        <f t="shared" si="74"/>
        <v>5.0695841961136773E-2</v>
      </c>
      <c r="T30" s="13">
        <f t="shared" si="75"/>
        <v>0.74700342664341635</v>
      </c>
      <c r="U30" s="13">
        <f t="shared" si="76"/>
        <v>9.8051583277710283E-2</v>
      </c>
      <c r="V30" s="13">
        <f t="shared" si="68"/>
        <v>2.7777777777777748E-3</v>
      </c>
      <c r="W30" s="13">
        <f t="shared" si="69"/>
        <v>7.8729582162221714</v>
      </c>
      <c r="X30" s="13">
        <f t="shared" si="77"/>
        <v>12.251945144401741</v>
      </c>
      <c r="Y30" s="15">
        <f t="shared" si="78"/>
        <v>13.12598841993203</v>
      </c>
    </row>
    <row r="31" spans="2:56" x14ac:dyDescent="0.25">
      <c r="C31" s="12">
        <f>B9</f>
        <v>7.4999999999999997E-2</v>
      </c>
      <c r="D31" s="13">
        <f t="shared" si="60"/>
        <v>24</v>
      </c>
      <c r="E31" s="14">
        <f t="shared" si="70"/>
        <v>0.50792324202012951</v>
      </c>
      <c r="F31" s="14">
        <f t="shared" si="71"/>
        <v>0.81052943379566611</v>
      </c>
      <c r="G31" s="13">
        <v>7.4999999999999997E-2</v>
      </c>
      <c r="H31" s="13">
        <f t="shared" ref="H31" si="84">T9</f>
        <v>24</v>
      </c>
      <c r="I31" s="14">
        <f t="shared" ref="I31" si="85">U9</f>
        <v>0.53588241123763236</v>
      </c>
      <c r="J31" s="14">
        <f t="shared" ref="J31" si="86">W9</f>
        <v>0.9086887547297029</v>
      </c>
      <c r="K31" s="13">
        <f>Z9</f>
        <v>7.4999999999999997E-2</v>
      </c>
      <c r="L31" s="13">
        <f t="shared" ref="L31:M31" si="87">AF9</f>
        <v>23</v>
      </c>
      <c r="M31" s="14">
        <f t="shared" si="87"/>
        <v>0.58418246079564806</v>
      </c>
      <c r="N31" s="14">
        <f t="shared" si="81"/>
        <v>0.98439601613371663</v>
      </c>
      <c r="O31" s="13">
        <f t="shared" si="65"/>
        <v>7.4999999999999997E-2</v>
      </c>
      <c r="P31" s="13">
        <f t="shared" si="66"/>
        <v>23.666666666666668</v>
      </c>
      <c r="Q31" s="13">
        <f t="shared" si="67"/>
        <v>0.57735026918962584</v>
      </c>
      <c r="R31" s="13">
        <f t="shared" si="73"/>
        <v>0.54266270468446998</v>
      </c>
      <c r="S31" s="13">
        <f t="shared" si="74"/>
        <v>3.8579092737932842E-2</v>
      </c>
      <c r="T31" s="13">
        <f t="shared" si="75"/>
        <v>0.90120473488636188</v>
      </c>
      <c r="U31" s="13">
        <f t="shared" si="76"/>
        <v>8.7174566406952481E-2</v>
      </c>
      <c r="V31" s="13">
        <f t="shared" si="68"/>
        <v>0</v>
      </c>
      <c r="W31" s="13">
        <f t="shared" si="69"/>
        <v>2.4395081796744753</v>
      </c>
      <c r="X31" s="13">
        <f t="shared" si="77"/>
        <v>7.1092213275214062</v>
      </c>
      <c r="Y31" s="15">
        <f t="shared" si="78"/>
        <v>9.6731145579194973</v>
      </c>
    </row>
    <row r="32" spans="2:56" x14ac:dyDescent="0.25">
      <c r="C32" s="12">
        <v>8.3333333333333329E-2</v>
      </c>
      <c r="D32" s="13">
        <f t="shared" si="60"/>
        <v>24</v>
      </c>
      <c r="E32" s="14">
        <f t="shared" si="70"/>
        <v>0.51681514493825909</v>
      </c>
      <c r="F32" s="14">
        <f t="shared" si="71"/>
        <v>0.86465223504992261</v>
      </c>
      <c r="G32" s="13">
        <f>N10</f>
        <v>8.3333333333333329E-2</v>
      </c>
      <c r="H32" s="13">
        <f>T10</f>
        <v>24</v>
      </c>
      <c r="I32" s="14">
        <f>U10</f>
        <v>0.54947026834283474</v>
      </c>
      <c r="J32" s="14">
        <f>W10</f>
        <v>0.98665972683137504</v>
      </c>
      <c r="K32" s="13">
        <v>8.3333333333333329E-2</v>
      </c>
      <c r="L32" s="13">
        <f t="shared" ref="L32:M32" si="88">AF10</f>
        <v>20</v>
      </c>
      <c r="M32" s="14">
        <f t="shared" si="88"/>
        <v>0.68223808495478211</v>
      </c>
      <c r="N32" s="14">
        <f t="shared" si="81"/>
        <v>1.0275542619042171</v>
      </c>
      <c r="O32" s="13">
        <f t="shared" si="65"/>
        <v>8.3333333333333329E-2</v>
      </c>
      <c r="P32" s="13">
        <f t="shared" si="66"/>
        <v>22.666666666666668</v>
      </c>
      <c r="Q32" s="13">
        <f t="shared" si="67"/>
        <v>2.3094010767585034</v>
      </c>
      <c r="R32" s="13">
        <f t="shared" si="73"/>
        <v>0.58284116607862535</v>
      </c>
      <c r="S32" s="13">
        <f t="shared" si="74"/>
        <v>8.7615066527948607E-2</v>
      </c>
      <c r="T32" s="13">
        <f t="shared" si="75"/>
        <v>0.95962207459517168</v>
      </c>
      <c r="U32" s="13">
        <f t="shared" si="76"/>
        <v>8.474988830165929E-2</v>
      </c>
      <c r="V32" s="13">
        <f t="shared" si="68"/>
        <v>0</v>
      </c>
      <c r="W32" s="13">
        <f t="shared" si="69"/>
        <v>10.188534162169868</v>
      </c>
      <c r="X32" s="13">
        <f t="shared" si="77"/>
        <v>15.032408763681824</v>
      </c>
      <c r="Y32" s="15">
        <f t="shared" si="78"/>
        <v>8.8315901171210616</v>
      </c>
    </row>
    <row r="33" spans="3:25" x14ac:dyDescent="0.25">
      <c r="C33" s="12">
        <f t="shared" ref="C33:C40" si="89">B11</f>
        <v>0.11666666666666667</v>
      </c>
      <c r="D33" s="13">
        <f t="shared" si="60"/>
        <v>20</v>
      </c>
      <c r="E33" s="14">
        <f t="shared" si="70"/>
        <v>0.67180982991499527</v>
      </c>
      <c r="F33" s="14">
        <f t="shared" si="71"/>
        <v>1.0654199369976718</v>
      </c>
      <c r="G33" s="13">
        <f>N11</f>
        <v>0.11666666666666667</v>
      </c>
      <c r="H33" s="13">
        <f>T11</f>
        <v>20</v>
      </c>
      <c r="I33" s="14">
        <f>U11</f>
        <v>0.71091521966061633</v>
      </c>
      <c r="J33" s="14">
        <f>W11</f>
        <v>1.2199467140153242</v>
      </c>
      <c r="K33" s="13">
        <f t="shared" ref="K33:K40" si="90">Z11</f>
        <v>0.11666666666666667</v>
      </c>
      <c r="L33" s="13">
        <f t="shared" ref="L33:M33" si="91">AF11</f>
        <v>18</v>
      </c>
      <c r="M33" s="14">
        <f t="shared" si="91"/>
        <v>0.83656324356495593</v>
      </c>
      <c r="N33" s="14">
        <f t="shared" si="81"/>
        <v>1.297337169565983</v>
      </c>
      <c r="O33" s="13">
        <f t="shared" si="65"/>
        <v>0.11666666666666665</v>
      </c>
      <c r="P33" s="13">
        <f t="shared" si="66"/>
        <v>19.333333333333332</v>
      </c>
      <c r="Q33" s="13">
        <f t="shared" si="67"/>
        <v>1.1547005383792515</v>
      </c>
      <c r="R33" s="13">
        <f t="shared" si="73"/>
        <v>0.73976276438018918</v>
      </c>
      <c r="S33" s="13">
        <f t="shared" si="74"/>
        <v>8.6081690588589027E-2</v>
      </c>
      <c r="T33" s="13">
        <f t="shared" si="75"/>
        <v>1.1942346068596599</v>
      </c>
      <c r="U33" s="13">
        <f t="shared" si="76"/>
        <v>0.11807724180096824</v>
      </c>
      <c r="V33" s="13">
        <f t="shared" si="68"/>
        <v>0</v>
      </c>
      <c r="W33" s="13">
        <f t="shared" si="69"/>
        <v>5.972588991616818</v>
      </c>
      <c r="X33" s="13">
        <f t="shared" si="77"/>
        <v>11.636391385650864</v>
      </c>
      <c r="Y33" s="15">
        <f t="shared" si="78"/>
        <v>9.8872734990876072</v>
      </c>
    </row>
    <row r="34" spans="3:25" x14ac:dyDescent="0.25">
      <c r="C34" s="12">
        <f t="shared" si="89"/>
        <v>0.15833333333333333</v>
      </c>
      <c r="D34" s="13">
        <f t="shared" si="60"/>
        <v>14</v>
      </c>
      <c r="E34" s="14">
        <f t="shared" si="70"/>
        <v>1.044513095525772</v>
      </c>
      <c r="F34" s="14">
        <f t="shared" si="71"/>
        <v>1.2836143275435108</v>
      </c>
      <c r="G34" s="13">
        <f t="shared" ref="G34:G40" si="92">N12</f>
        <v>0.15833333333333333</v>
      </c>
      <c r="H34" s="13">
        <f t="shared" ref="H34:H40" si="93">T12</f>
        <v>18</v>
      </c>
      <c r="I34" s="14">
        <f t="shared" ref="I34:I40" si="94">U12</f>
        <v>0.83923267925617284</v>
      </c>
      <c r="J34" s="14">
        <f t="shared" ref="J34:J40" si="95">W12</f>
        <v>1.396698086192568</v>
      </c>
      <c r="K34" s="13">
        <f t="shared" si="90"/>
        <v>0.15833333333333333</v>
      </c>
      <c r="L34" s="13">
        <f t="shared" ref="L34:L40" si="96">AF12</f>
        <v>16</v>
      </c>
      <c r="M34" s="14">
        <f t="shared" ref="M34:M40" si="97">AG12</f>
        <v>0.98192615457337695</v>
      </c>
      <c r="N34" s="14">
        <f t="shared" ref="N34:N40" si="98">AI12</f>
        <v>1.4366478702360999</v>
      </c>
      <c r="O34" s="13">
        <f t="shared" si="65"/>
        <v>0.15833333333333333</v>
      </c>
      <c r="P34" s="13">
        <f t="shared" si="66"/>
        <v>16</v>
      </c>
      <c r="Q34" s="13">
        <f t="shared" si="67"/>
        <v>2</v>
      </c>
      <c r="R34" s="13">
        <f t="shared" si="73"/>
        <v>0.95522397645177393</v>
      </c>
      <c r="S34" s="13">
        <f t="shared" si="74"/>
        <v>0.10521296052903054</v>
      </c>
      <c r="T34" s="13">
        <f t="shared" si="75"/>
        <v>1.372320094657393</v>
      </c>
      <c r="U34" s="13">
        <f t="shared" si="76"/>
        <v>7.9375885196499837E-2</v>
      </c>
      <c r="V34" s="13">
        <f t="shared" si="68"/>
        <v>0</v>
      </c>
      <c r="W34" s="13">
        <f t="shared" si="69"/>
        <v>12.5</v>
      </c>
      <c r="X34" s="13">
        <f t="shared" si="77"/>
        <v>11.014480700102316</v>
      </c>
      <c r="Y34" s="15">
        <f t="shared" si="78"/>
        <v>5.7840649208242088</v>
      </c>
    </row>
    <row r="35" spans="3:25" x14ac:dyDescent="0.25">
      <c r="C35" s="12">
        <f t="shared" si="89"/>
        <v>0.24166666666666667</v>
      </c>
      <c r="D35" s="13">
        <f t="shared" si="60"/>
        <v>12</v>
      </c>
      <c r="E35" s="14">
        <f t="shared" si="70"/>
        <v>1.3303937483984438</v>
      </c>
      <c r="F35" s="14">
        <f t="shared" si="71"/>
        <v>1.6184523117528054</v>
      </c>
      <c r="G35" s="13">
        <f t="shared" si="92"/>
        <v>0.24166666666666667</v>
      </c>
      <c r="H35" s="13">
        <f t="shared" si="93"/>
        <v>13</v>
      </c>
      <c r="I35" s="14">
        <f t="shared" si="94"/>
        <v>1.2397979939704262</v>
      </c>
      <c r="J35" s="14">
        <f t="shared" si="95"/>
        <v>1.660354034234194</v>
      </c>
      <c r="K35" s="13">
        <f t="shared" si="90"/>
        <v>0.24166666666666667</v>
      </c>
      <c r="L35" s="13">
        <f t="shared" si="96"/>
        <v>13</v>
      </c>
      <c r="M35" s="14">
        <f t="shared" si="97"/>
        <v>1.3562006767621118</v>
      </c>
      <c r="N35" s="14">
        <f t="shared" si="98"/>
        <v>1.8878014286248992</v>
      </c>
      <c r="O35" s="13">
        <f t="shared" si="65"/>
        <v>0.24166666666666667</v>
      </c>
      <c r="P35" s="13">
        <f t="shared" si="66"/>
        <v>12.666666666666666</v>
      </c>
      <c r="Q35" s="13">
        <f t="shared" si="67"/>
        <v>0.57735026918962573</v>
      </c>
      <c r="R35" s="13">
        <f t="shared" si="73"/>
        <v>1.3087974730436605</v>
      </c>
      <c r="S35" s="13">
        <f t="shared" si="74"/>
        <v>6.1132605638686409E-2</v>
      </c>
      <c r="T35" s="13">
        <f t="shared" si="75"/>
        <v>1.7222025915372996</v>
      </c>
      <c r="U35" s="13">
        <f t="shared" si="76"/>
        <v>0.14493505345602511</v>
      </c>
      <c r="V35" s="13">
        <f t="shared" si="68"/>
        <v>0</v>
      </c>
      <c r="W35" s="13">
        <f t="shared" si="69"/>
        <v>4.5580284409707295</v>
      </c>
      <c r="X35" s="13">
        <f t="shared" si="77"/>
        <v>4.6708988134367431</v>
      </c>
      <c r="Y35" s="15">
        <f t="shared" si="78"/>
        <v>8.4156796748662934</v>
      </c>
    </row>
    <row r="36" spans="3:25" x14ac:dyDescent="0.25">
      <c r="C36" s="12">
        <f t="shared" si="89"/>
        <v>0.40833333333333333</v>
      </c>
      <c r="D36" s="13">
        <f t="shared" si="60"/>
        <v>11</v>
      </c>
      <c r="E36" s="14">
        <f t="shared" si="70"/>
        <v>1.6352090682764358</v>
      </c>
      <c r="F36" s="14">
        <f t="shared" si="71"/>
        <v>2.0955348511862013</v>
      </c>
      <c r="G36" s="13">
        <f t="shared" si="92"/>
        <v>0.40833333333333333</v>
      </c>
      <c r="H36" s="13">
        <f t="shared" si="93"/>
        <v>11</v>
      </c>
      <c r="I36" s="14">
        <f t="shared" si="94"/>
        <v>1.7443981459714115</v>
      </c>
      <c r="J36" s="14">
        <f t="shared" si="95"/>
        <v>2.317335301600862</v>
      </c>
      <c r="K36" s="13">
        <f t="shared" si="90"/>
        <v>0.40833333333333333</v>
      </c>
      <c r="L36" s="13">
        <f t="shared" si="96"/>
        <v>10</v>
      </c>
      <c r="M36" s="14">
        <f t="shared" si="97"/>
        <v>1.9811546186835574</v>
      </c>
      <c r="N36" s="14">
        <f t="shared" si="98"/>
        <v>2.4064993242104373</v>
      </c>
      <c r="O36" s="13">
        <f t="shared" si="65"/>
        <v>0.40833333333333338</v>
      </c>
      <c r="P36" s="13">
        <f t="shared" si="66"/>
        <v>10.666666666666666</v>
      </c>
      <c r="Q36" s="13">
        <f t="shared" si="67"/>
        <v>0.57735026918962573</v>
      </c>
      <c r="R36" s="13">
        <f t="shared" si="73"/>
        <v>1.7869206109771347</v>
      </c>
      <c r="S36" s="13">
        <f t="shared" si="74"/>
        <v>0.17684937371742032</v>
      </c>
      <c r="T36" s="13">
        <f t="shared" si="75"/>
        <v>2.2731231589991667</v>
      </c>
      <c r="U36" s="13">
        <f t="shared" si="76"/>
        <v>0.16012732757366765</v>
      </c>
      <c r="V36" s="13">
        <f t="shared" si="68"/>
        <v>0</v>
      </c>
      <c r="W36" s="13">
        <f t="shared" si="69"/>
        <v>5.4126587736527414</v>
      </c>
      <c r="X36" s="13">
        <f t="shared" si="77"/>
        <v>9.8968791691710614</v>
      </c>
      <c r="Y36" s="15">
        <f t="shared" si="78"/>
        <v>7.0443753537828586</v>
      </c>
    </row>
    <row r="37" spans="3:25" x14ac:dyDescent="0.25">
      <c r="C37" s="12">
        <f t="shared" si="89"/>
        <v>0.57499999999999996</v>
      </c>
      <c r="D37" s="13">
        <f t="shared" si="60"/>
        <v>9</v>
      </c>
      <c r="E37" s="14">
        <f t="shared" si="70"/>
        <v>2.2576000596110699</v>
      </c>
      <c r="F37" s="14">
        <f t="shared" si="71"/>
        <v>2.6259860863388966</v>
      </c>
      <c r="G37" s="13">
        <f t="shared" si="92"/>
        <v>0.57499999999999996</v>
      </c>
      <c r="H37" s="13">
        <f t="shared" si="93"/>
        <v>8</v>
      </c>
      <c r="I37" s="14">
        <f t="shared" si="94"/>
        <v>2.6904446403508104</v>
      </c>
      <c r="J37" s="14">
        <f t="shared" si="95"/>
        <v>2.8581299285056501</v>
      </c>
      <c r="K37" s="13">
        <f t="shared" si="90"/>
        <v>0.57499999999999996</v>
      </c>
      <c r="L37" s="13">
        <f t="shared" si="96"/>
        <v>8</v>
      </c>
      <c r="M37" s="14">
        <f t="shared" si="97"/>
        <v>2.6672836846938006</v>
      </c>
      <c r="N37" s="14">
        <f t="shared" si="98"/>
        <v>2.82506661112367</v>
      </c>
      <c r="O37" s="13">
        <f t="shared" si="65"/>
        <v>0.57499999999999996</v>
      </c>
      <c r="P37" s="13">
        <f t="shared" si="66"/>
        <v>8.3333333333333339</v>
      </c>
      <c r="Q37" s="13">
        <f t="shared" si="67"/>
        <v>0.57735026918962573</v>
      </c>
      <c r="R37" s="13">
        <f t="shared" si="73"/>
        <v>2.5384427948852268</v>
      </c>
      <c r="S37" s="13">
        <f t="shared" si="74"/>
        <v>0.24349248229450371</v>
      </c>
      <c r="T37" s="13">
        <f t="shared" si="75"/>
        <v>2.7697275419894059</v>
      </c>
      <c r="U37" s="13">
        <f t="shared" si="76"/>
        <v>0.12557667097622394</v>
      </c>
      <c r="V37" s="13">
        <f t="shared" si="68"/>
        <v>0</v>
      </c>
      <c r="W37" s="13">
        <f t="shared" si="69"/>
        <v>6.9282032302755079</v>
      </c>
      <c r="X37" s="13">
        <f t="shared" si="77"/>
        <v>9.5921989175853373</v>
      </c>
      <c r="Y37" s="15">
        <f t="shared" si="78"/>
        <v>4.5338997815657445</v>
      </c>
    </row>
    <row r="38" spans="3:25" x14ac:dyDescent="0.25">
      <c r="C38" s="12">
        <f t="shared" si="89"/>
        <v>0.82499999999999996</v>
      </c>
      <c r="D38" s="13">
        <f t="shared" si="60"/>
        <v>8</v>
      </c>
      <c r="E38" s="14">
        <f t="shared" si="70"/>
        <v>2.6247099356702015</v>
      </c>
      <c r="F38" s="14">
        <f t="shared" si="71"/>
        <v>2.9707103037081679</v>
      </c>
      <c r="G38" s="13">
        <f t="shared" si="92"/>
        <v>0.82499999999999996</v>
      </c>
      <c r="H38" s="13">
        <f t="shared" si="93"/>
        <v>6</v>
      </c>
      <c r="I38" s="14">
        <f t="shared" si="94"/>
        <v>3.9997613094321403</v>
      </c>
      <c r="J38" s="14">
        <f t="shared" si="95"/>
        <v>3.5038367316223846</v>
      </c>
      <c r="K38" s="13">
        <f t="shared" si="90"/>
        <v>0.82499999999999996</v>
      </c>
      <c r="L38" s="13">
        <f t="shared" si="96"/>
        <v>6</v>
      </c>
      <c r="M38" s="14">
        <f t="shared" si="97"/>
        <v>3.8773847635110186</v>
      </c>
      <c r="N38" s="14">
        <f t="shared" si="98"/>
        <v>3.4220484017313022</v>
      </c>
      <c r="O38" s="13">
        <f t="shared" si="65"/>
        <v>0.82499999999999984</v>
      </c>
      <c r="P38" s="13">
        <f t="shared" si="66"/>
        <v>6.666666666666667</v>
      </c>
      <c r="Q38" s="13">
        <f t="shared" si="67"/>
        <v>1.1547005383792495</v>
      </c>
      <c r="R38" s="13">
        <f t="shared" si="73"/>
        <v>3.5006186695377868</v>
      </c>
      <c r="S38" s="13">
        <f t="shared" si="74"/>
        <v>0.76102305306543072</v>
      </c>
      <c r="T38" s="13">
        <f t="shared" si="75"/>
        <v>3.2988651456872851</v>
      </c>
      <c r="U38" s="13">
        <f t="shared" si="76"/>
        <v>0.28711762913890809</v>
      </c>
      <c r="V38" s="13">
        <f t="shared" si="68"/>
        <v>0</v>
      </c>
      <c r="W38" s="13">
        <f t="shared" si="69"/>
        <v>17.320508075688743</v>
      </c>
      <c r="X38" s="13">
        <f t="shared" si="77"/>
        <v>21.739673038020861</v>
      </c>
      <c r="Y38" s="15">
        <f t="shared" si="78"/>
        <v>8.7035273180010524</v>
      </c>
    </row>
    <row r="39" spans="3:25" x14ac:dyDescent="0.25">
      <c r="C39" s="12">
        <f t="shared" si="89"/>
        <v>1.2416666666666667</v>
      </c>
      <c r="D39" s="13">
        <f t="shared" si="60"/>
        <v>6</v>
      </c>
      <c r="E39" s="14">
        <f t="shared" si="70"/>
        <v>3.9235282325850189</v>
      </c>
      <c r="F39" s="14">
        <f t="shared" si="71"/>
        <v>3.7466934754590806</v>
      </c>
      <c r="G39" s="13">
        <f t="shared" si="92"/>
        <v>1.2416666666666667</v>
      </c>
      <c r="H39" s="13">
        <f t="shared" si="93"/>
        <v>5</v>
      </c>
      <c r="I39" s="14">
        <f t="shared" si="94"/>
        <v>5.2503831261618501</v>
      </c>
      <c r="J39" s="14">
        <f t="shared" si="95"/>
        <v>4.1781221382746843</v>
      </c>
      <c r="K39" s="13">
        <f t="shared" si="90"/>
        <v>1.2416666666666667</v>
      </c>
      <c r="L39" s="13">
        <f t="shared" si="96"/>
        <v>3</v>
      </c>
      <c r="M39" s="14">
        <f t="shared" si="97"/>
        <v>8.0420079216543083</v>
      </c>
      <c r="N39" s="14">
        <f t="shared" si="98"/>
        <v>3.8397759393463886</v>
      </c>
      <c r="O39" s="13">
        <f t="shared" si="65"/>
        <v>1.2416666666666667</v>
      </c>
      <c r="P39" s="13">
        <f t="shared" si="66"/>
        <v>4.666666666666667</v>
      </c>
      <c r="Q39" s="13">
        <f t="shared" si="67"/>
        <v>1.5275252316519474</v>
      </c>
      <c r="R39" s="13">
        <f t="shared" si="73"/>
        <v>5.7386397601337258</v>
      </c>
      <c r="S39" s="13">
        <f t="shared" si="74"/>
        <v>2.1022047100085737</v>
      </c>
      <c r="T39" s="13">
        <f t="shared" si="75"/>
        <v>3.9215305176933843</v>
      </c>
      <c r="U39" s="13">
        <f t="shared" si="76"/>
        <v>0.22703640916213477</v>
      </c>
      <c r="V39" s="13">
        <f t="shared" si="68"/>
        <v>0</v>
      </c>
      <c r="W39" s="13">
        <f t="shared" si="69"/>
        <v>32.73268353539887</v>
      </c>
      <c r="X39" s="13">
        <f t="shared" si="77"/>
        <v>36.632456433536206</v>
      </c>
      <c r="Y39" s="15">
        <f t="shared" si="78"/>
        <v>5.7894846957783193</v>
      </c>
    </row>
    <row r="40" spans="3:25" x14ac:dyDescent="0.25">
      <c r="C40" s="12">
        <f t="shared" si="89"/>
        <v>1.6583333333333334</v>
      </c>
      <c r="D40" s="13">
        <f t="shared" si="60"/>
        <v>5</v>
      </c>
      <c r="E40" s="14">
        <f t="shared" si="70"/>
        <v>5.1165410622857852</v>
      </c>
      <c r="F40" s="14">
        <f t="shared" si="71"/>
        <v>4.0716140079771996</v>
      </c>
      <c r="G40" s="13">
        <f t="shared" si="92"/>
        <v>1.6583333333333334</v>
      </c>
      <c r="H40" s="13">
        <f t="shared" si="93"/>
        <v>4</v>
      </c>
      <c r="I40" s="14">
        <f t="shared" si="94"/>
        <v>7.1172264919686077</v>
      </c>
      <c r="J40" s="14">
        <f t="shared" si="95"/>
        <v>4.5309671092055748</v>
      </c>
      <c r="K40" s="13">
        <f t="shared" si="90"/>
        <v>1.6583333333333334</v>
      </c>
      <c r="L40" s="13">
        <f t="shared" si="96"/>
        <v>3</v>
      </c>
      <c r="M40" s="14">
        <f t="shared" si="97"/>
        <v>8.9200619980538054</v>
      </c>
      <c r="N40" s="14">
        <f t="shared" si="98"/>
        <v>4.2590158790292953</v>
      </c>
      <c r="O40" s="13">
        <f t="shared" si="65"/>
        <v>1.6583333333333334</v>
      </c>
      <c r="P40" s="13">
        <f t="shared" si="66"/>
        <v>4</v>
      </c>
      <c r="Q40" s="13">
        <f t="shared" si="67"/>
        <v>1</v>
      </c>
      <c r="R40" s="13">
        <f t="shared" si="73"/>
        <v>7.0512765174360652</v>
      </c>
      <c r="S40" s="13">
        <f t="shared" si="74"/>
        <v>1.9026179139706583</v>
      </c>
      <c r="T40" s="13">
        <f t="shared" si="75"/>
        <v>4.2871989987373569</v>
      </c>
      <c r="U40" s="13">
        <f t="shared" si="76"/>
        <v>0.23096976875641248</v>
      </c>
      <c r="V40" s="13">
        <f t="shared" si="68"/>
        <v>0</v>
      </c>
      <c r="W40" s="13">
        <f t="shared" si="69"/>
        <v>25</v>
      </c>
      <c r="X40" s="13">
        <f t="shared" si="77"/>
        <v>26.982602501347863</v>
      </c>
      <c r="Y40" s="15">
        <f t="shared" si="78"/>
        <v>5.3874282211867586</v>
      </c>
    </row>
    <row r="41" spans="3:25" x14ac:dyDescent="0.25">
      <c r="C41" s="24"/>
      <c r="D41" s="25"/>
      <c r="E41" s="26"/>
      <c r="F41" s="26"/>
      <c r="G41" s="25"/>
      <c r="H41" s="25"/>
      <c r="I41" s="26"/>
      <c r="J41" s="26"/>
      <c r="K41" s="25"/>
      <c r="L41" s="25"/>
      <c r="M41" s="26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8"/>
    </row>
    <row r="42" spans="3:25" x14ac:dyDescent="0.25">
      <c r="C42" s="12"/>
      <c r="D42" s="13"/>
      <c r="E42" s="14"/>
      <c r="F42" s="14"/>
      <c r="G42" s="25"/>
      <c r="H42" s="25"/>
      <c r="I42" s="26"/>
      <c r="J42" s="26"/>
      <c r="K42" s="25"/>
      <c r="L42" s="25"/>
      <c r="M42" s="26"/>
      <c r="N42" s="26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8"/>
    </row>
    <row r="43" spans="3:25" x14ac:dyDescent="0.25">
      <c r="C43" s="12"/>
      <c r="D43" s="13"/>
      <c r="E43" s="14"/>
      <c r="F43" s="14"/>
      <c r="G43" s="25"/>
      <c r="H43" s="25"/>
      <c r="I43" s="26"/>
      <c r="J43" s="26"/>
      <c r="K43" s="25"/>
      <c r="L43" s="25"/>
      <c r="M43" s="26"/>
      <c r="N43" s="26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8"/>
    </row>
    <row r="44" spans="3:25" x14ac:dyDescent="0.25">
      <c r="C44" s="12"/>
      <c r="D44" s="13"/>
      <c r="E44" s="14"/>
      <c r="F44" s="14"/>
      <c r="G44" s="25"/>
      <c r="H44" s="25"/>
      <c r="I44" s="26"/>
      <c r="J44" s="26"/>
      <c r="K44" s="25"/>
      <c r="L44" s="25"/>
      <c r="M44" s="26"/>
      <c r="N44" s="26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8"/>
    </row>
    <row r="45" spans="3:25" x14ac:dyDescent="0.25">
      <c r="C45" s="12"/>
      <c r="D45" s="13"/>
      <c r="E45" s="14"/>
      <c r="F45" s="14"/>
      <c r="G45" s="25"/>
      <c r="H45" s="25"/>
      <c r="I45" s="26"/>
      <c r="J45" s="26"/>
      <c r="K45" s="25"/>
      <c r="L45" s="25"/>
      <c r="M45" s="26"/>
      <c r="N45" s="26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8"/>
    </row>
    <row r="46" spans="3:25" ht="15.75" thickBot="1" x14ac:dyDescent="0.3">
      <c r="C46" s="23"/>
      <c r="D46" s="17"/>
      <c r="E46" s="16"/>
      <c r="F46" s="16"/>
      <c r="G46" s="32"/>
      <c r="H46" s="32"/>
      <c r="I46" s="31"/>
      <c r="J46" s="31"/>
      <c r="K46" s="32"/>
      <c r="L46" s="32"/>
      <c r="M46" s="31"/>
      <c r="N46" s="31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4"/>
    </row>
    <row r="47" spans="3:25" x14ac:dyDescent="0.25">
      <c r="K47" s="6"/>
      <c r="L47" s="6"/>
      <c r="M47" s="6"/>
      <c r="N47" s="6"/>
      <c r="O47" s="6"/>
    </row>
  </sheetData>
  <mergeCells count="4">
    <mergeCell ref="B2:H2"/>
    <mergeCell ref="N2:T2"/>
    <mergeCell ref="Z2:AF2"/>
    <mergeCell ref="AM2:B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35"/>
  <sheetViews>
    <sheetView topLeftCell="AP1" zoomScale="85" zoomScaleNormal="85" workbookViewId="0">
      <selection activeCell="BD11" sqref="BD4:BD11"/>
    </sheetView>
  </sheetViews>
  <sheetFormatPr baseColWidth="10" defaultRowHeight="15" x14ac:dyDescent="0.25"/>
  <cols>
    <col min="4" max="4" width="14.7109375" bestFit="1" customWidth="1"/>
    <col min="6" max="6" width="15.85546875" bestFit="1" customWidth="1"/>
    <col min="9" max="9" width="17.28515625" bestFit="1" customWidth="1"/>
    <col min="10" max="10" width="19.28515625" bestFit="1" customWidth="1"/>
    <col min="11" max="12" width="19.28515625" customWidth="1"/>
    <col min="16" max="16" width="14.7109375" bestFit="1" customWidth="1"/>
    <col min="18" max="18" width="15.85546875" bestFit="1" customWidth="1"/>
    <col min="21" max="21" width="17.28515625" bestFit="1" customWidth="1"/>
    <col min="22" max="23" width="19.28515625" bestFit="1" customWidth="1"/>
  </cols>
  <sheetData>
    <row r="1" spans="2:56" ht="15.75" thickBot="1" x14ac:dyDescent="0.3"/>
    <row r="2" spans="2:56" ht="15.75" thickBot="1" x14ac:dyDescent="0.3">
      <c r="B2" s="49" t="s">
        <v>5</v>
      </c>
      <c r="C2" s="50"/>
      <c r="D2" s="50"/>
      <c r="E2" s="50"/>
      <c r="F2" s="50"/>
      <c r="G2" s="50"/>
      <c r="H2" s="51"/>
      <c r="I2" s="4"/>
      <c r="J2" s="4"/>
      <c r="K2" s="4"/>
      <c r="L2" s="4"/>
      <c r="N2" s="49" t="s">
        <v>6</v>
      </c>
      <c r="O2" s="50"/>
      <c r="P2" s="50"/>
      <c r="Q2" s="50"/>
      <c r="R2" s="50"/>
      <c r="S2" s="50"/>
      <c r="T2" s="51"/>
      <c r="AM2" s="52" t="s">
        <v>39</v>
      </c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4"/>
    </row>
    <row r="3" spans="2:56" ht="15.75" thickBot="1" x14ac:dyDescent="0.3">
      <c r="B3" s="1" t="s">
        <v>0</v>
      </c>
      <c r="C3" s="1" t="s">
        <v>13</v>
      </c>
      <c r="D3" s="2" t="s">
        <v>1</v>
      </c>
      <c r="E3" s="2" t="s">
        <v>3</v>
      </c>
      <c r="F3" s="2" t="s">
        <v>2</v>
      </c>
      <c r="G3" s="2" t="s">
        <v>8</v>
      </c>
      <c r="H3" s="3" t="s">
        <v>4</v>
      </c>
      <c r="I3" s="5" t="s">
        <v>9</v>
      </c>
      <c r="J3" s="5" t="s">
        <v>11</v>
      </c>
      <c r="K3" s="5" t="s">
        <v>10</v>
      </c>
      <c r="L3" s="5" t="s">
        <v>12</v>
      </c>
      <c r="N3" s="1" t="s">
        <v>0</v>
      </c>
      <c r="O3" s="1" t="s">
        <v>13</v>
      </c>
      <c r="P3" s="2" t="s">
        <v>1</v>
      </c>
      <c r="Q3" s="2" t="s">
        <v>3</v>
      </c>
      <c r="R3" s="2" t="s">
        <v>2</v>
      </c>
      <c r="S3" s="2" t="s">
        <v>8</v>
      </c>
      <c r="T3" s="3" t="s">
        <v>4</v>
      </c>
      <c r="U3" s="5" t="s">
        <v>9</v>
      </c>
      <c r="V3" s="5" t="s">
        <v>11</v>
      </c>
      <c r="W3" s="5" t="s">
        <v>10</v>
      </c>
      <c r="X3" s="5" t="s">
        <v>12</v>
      </c>
      <c r="AM3" s="42" t="s">
        <v>37</v>
      </c>
      <c r="AN3" s="43" t="s">
        <v>38</v>
      </c>
      <c r="AO3" s="43" t="s">
        <v>28</v>
      </c>
      <c r="AP3" s="43" t="s">
        <v>29</v>
      </c>
      <c r="AQ3" s="43" t="s">
        <v>40</v>
      </c>
      <c r="AR3" s="43" t="s">
        <v>41</v>
      </c>
      <c r="AS3" s="43" t="s">
        <v>30</v>
      </c>
      <c r="AT3" s="43" t="s">
        <v>31</v>
      </c>
      <c r="AU3" s="43" t="s">
        <v>17</v>
      </c>
      <c r="AV3" s="43" t="s">
        <v>32</v>
      </c>
      <c r="AW3" s="43" t="s">
        <v>33</v>
      </c>
      <c r="AX3" s="43" t="s">
        <v>34</v>
      </c>
      <c r="AY3" s="43" t="s">
        <v>42</v>
      </c>
      <c r="AZ3" s="43" t="s">
        <v>43</v>
      </c>
      <c r="BA3" s="43" t="s">
        <v>35</v>
      </c>
      <c r="BB3" s="44" t="s">
        <v>36</v>
      </c>
      <c r="BC3" s="48" t="s">
        <v>44</v>
      </c>
      <c r="BD3" s="48" t="s">
        <v>45</v>
      </c>
    </row>
    <row r="4" spans="2:56" x14ac:dyDescent="0.25">
      <c r="B4">
        <v>1.6666666666666666E-2</v>
      </c>
      <c r="C4">
        <f>B4/'0%'!$A$27</f>
        <v>3.0081946624803765E-4</v>
      </c>
      <c r="D4">
        <v>8.9925683709869197</v>
      </c>
      <c r="E4">
        <f>(D4/PI())^(1/2)*2</f>
        <v>3.3837395967590664</v>
      </c>
      <c r="F4">
        <v>4.4233055885850181</v>
      </c>
      <c r="G4">
        <f>(F4/PI())^(1/2)*2</f>
        <v>2.3731682607506972</v>
      </c>
      <c r="H4">
        <v>36</v>
      </c>
      <c r="I4">
        <f>PI()*E4/H4</f>
        <v>0.2952869849677548</v>
      </c>
      <c r="J4">
        <f>LOG(I4)</f>
        <v>-0.52975569452239313</v>
      </c>
      <c r="K4">
        <f>(E4-G4)/2</f>
        <v>0.50528566800418462</v>
      </c>
      <c r="L4">
        <f>LOG(K4)</f>
        <v>-0.29646301997861102</v>
      </c>
      <c r="N4">
        <v>1.6666666666666666E-2</v>
      </c>
      <c r="O4">
        <f>N4/'0%'!$A$27</f>
        <v>3.0081946624803765E-4</v>
      </c>
      <c r="P4">
        <v>7.2366230677764563</v>
      </c>
      <c r="Q4">
        <f>(P4/PI())^(1/2)*2</f>
        <v>3.0354496635977464</v>
      </c>
      <c r="R4">
        <v>5.1869797859690845</v>
      </c>
      <c r="S4">
        <f>(R4/PI())^(1/2)*2</f>
        <v>2.5698769972972966</v>
      </c>
      <c r="T4">
        <v>48</v>
      </c>
      <c r="U4">
        <f>PI()*Q4/T4</f>
        <v>0.19866971590625601</v>
      </c>
      <c r="V4">
        <f>LOG(U4)</f>
        <v>-0.70186832925242104</v>
      </c>
      <c r="W4">
        <f>(Q4-S4)/2</f>
        <v>0.2327863331502249</v>
      </c>
      <c r="X4">
        <f>LOG(W4)</f>
        <v>-0.63304252063586575</v>
      </c>
      <c r="AM4" s="45">
        <f t="shared" ref="AM4:AM16" si="0">AVERAGE(B4,N4,Z4)</f>
        <v>1.6666666666666666E-2</v>
      </c>
      <c r="AN4" s="14">
        <f t="shared" ref="AN4:AN16" si="1">AVERAGE(C4,O4,AA4)</f>
        <v>3.0081946624803765E-4</v>
      </c>
      <c r="AO4" s="14">
        <f t="shared" ref="AO4:AO16" si="2">AVERAGE(E4,Q4,AC4)</f>
        <v>3.2095946301784064</v>
      </c>
      <c r="AP4" s="14">
        <f t="shared" ref="AP4:AP16" si="3">_xlfn.STDEV.S(E4,Q4,AC4)</f>
        <v>0.2462781735573788</v>
      </c>
      <c r="AQ4" s="14">
        <f>AO4/2</f>
        <v>1.6047973150892032</v>
      </c>
      <c r="AR4" s="14">
        <f>AP4/2</f>
        <v>0.1231390867786894</v>
      </c>
      <c r="AS4" s="14">
        <f t="shared" ref="AS4:AS16" si="4">AVERAGE(G4,S4,AE4)</f>
        <v>2.4715226290239967</v>
      </c>
      <c r="AT4" s="14">
        <f t="shared" ref="AT4:AT16" si="5">_xlfn.STDEV.S(G4,S4,AE4)</f>
        <v>0.13909408153073846</v>
      </c>
      <c r="AU4" s="14">
        <f t="shared" ref="AU4:AU16" si="6">AVERAGE(H4,T4,AF4)</f>
        <v>42</v>
      </c>
      <c r="AV4" s="14">
        <f t="shared" ref="AV4:AV16" si="7">_xlfn.STDEV.S(H4,T4,AF4)</f>
        <v>8.4852813742385695</v>
      </c>
      <c r="AW4" s="14">
        <f t="shared" ref="AW4:AW16" si="8">AVERAGE(I4,U4,AG4)</f>
        <v>0.24697835043700539</v>
      </c>
      <c r="AX4" s="14">
        <f>PI()/AU4*AP4+PI()*AO4/AU4^2*AV4</f>
        <v>6.6924466416108719E-2</v>
      </c>
      <c r="AY4" s="14">
        <f>AW4/AQ4</f>
        <v>0.15390002719644194</v>
      </c>
      <c r="AZ4" s="14">
        <f>1/AQ4*AX4+AW4/AQ4^2*AR4</f>
        <v>5.3511788942344179E-2</v>
      </c>
      <c r="BA4" s="14">
        <f t="shared" ref="BA4:BA16" si="9">AVERAGE(K4,W4,AI4)</f>
        <v>0.36903600057720476</v>
      </c>
      <c r="BB4" s="46">
        <f>(AT4+AP4)/2</f>
        <v>0.19268612754405862</v>
      </c>
      <c r="BC4">
        <f>AQ4/BA4</f>
        <v>4.3486199519265307</v>
      </c>
      <c r="BD4">
        <f>1/BA4*AR4+AQ4/BA4^2*BB4</f>
        <v>2.6042386758285474</v>
      </c>
    </row>
    <row r="5" spans="2:56" x14ac:dyDescent="0.25">
      <c r="B5">
        <v>4.1666666666666664E-2</v>
      </c>
      <c r="C5">
        <f>B5/'0%'!$A$27</f>
        <v>7.5204866562009415E-4</v>
      </c>
      <c r="D5">
        <v>10.239595719381688</v>
      </c>
      <c r="E5">
        <f t="shared" ref="E5:E16" si="10">(D5/PI())^(1/2)*2</f>
        <v>3.6107420555915732</v>
      </c>
      <c r="F5">
        <v>4.1028537455410223</v>
      </c>
      <c r="G5">
        <f t="shared" ref="G5:G16" si="11">(F5/PI())^(1/2)*2</f>
        <v>2.2855886845816351</v>
      </c>
      <c r="H5">
        <v>32</v>
      </c>
      <c r="I5">
        <f t="shared" ref="I5:I16" si="12">PI()*E5/H5</f>
        <v>0.3544837723704436</v>
      </c>
      <c r="J5">
        <f t="shared" ref="J5:J16" si="13">LOG(I5)</f>
        <v>-0.45040364124616372</v>
      </c>
      <c r="K5">
        <f t="shared" ref="K5:K16" si="14">(E5-G5)/2</f>
        <v>0.66257668550496907</v>
      </c>
      <c r="L5">
        <f t="shared" ref="L5:L16" si="15">LOG(K5)</f>
        <v>-0.17876384997334918</v>
      </c>
      <c r="N5">
        <v>0.05</v>
      </c>
      <c r="O5">
        <f>N5/'0%'!$A$27</f>
        <v>9.0245839874411311E-4</v>
      </c>
      <c r="P5">
        <v>9.2280023781212854</v>
      </c>
      <c r="Q5">
        <f>(P5/PI())^(1/2)*2</f>
        <v>3.4277481743462639</v>
      </c>
      <c r="R5">
        <v>4.8959571938168844</v>
      </c>
      <c r="S5">
        <f>(R5/PI())^(1/2)*2</f>
        <v>2.4967431402725944</v>
      </c>
      <c r="T5">
        <v>34</v>
      </c>
      <c r="U5">
        <f>PI()*Q5/T5</f>
        <v>0.31672319067300142</v>
      </c>
      <c r="V5">
        <f>LOG(U5)</f>
        <v>-0.49932013614629661</v>
      </c>
      <c r="W5">
        <f>(Q5-S5)/2</f>
        <v>0.46550251703683476</v>
      </c>
      <c r="X5">
        <f>LOG(W5)</f>
        <v>-0.33207796638564024</v>
      </c>
      <c r="AM5" s="45">
        <f t="shared" si="0"/>
        <v>4.5833333333333337E-2</v>
      </c>
      <c r="AN5" s="14">
        <f t="shared" si="1"/>
        <v>8.2725353218210363E-4</v>
      </c>
      <c r="AO5" s="14">
        <f t="shared" si="2"/>
        <v>3.5192451149689186</v>
      </c>
      <c r="AP5" s="14">
        <f t="shared" si="3"/>
        <v>0.12939621434420404</v>
      </c>
      <c r="AQ5" s="14">
        <f t="shared" ref="AQ5:AQ16" si="16">AO5/2</f>
        <v>1.7596225574844593</v>
      </c>
      <c r="AR5" s="14">
        <f t="shared" ref="AR5:AR16" si="17">AP5/2</f>
        <v>6.4698107172102018E-2</v>
      </c>
      <c r="AS5" s="14">
        <f t="shared" si="4"/>
        <v>2.3911659124271147</v>
      </c>
      <c r="AT5" s="14">
        <f t="shared" si="5"/>
        <v>0.14930874749683168</v>
      </c>
      <c r="AU5" s="14">
        <f t="shared" si="6"/>
        <v>33</v>
      </c>
      <c r="AV5" s="14">
        <f t="shared" si="7"/>
        <v>1.4142135623730951</v>
      </c>
      <c r="AW5" s="14">
        <f t="shared" si="8"/>
        <v>0.33560348152172248</v>
      </c>
      <c r="AX5" s="14">
        <f t="shared" ref="AX5:AX16" si="18">PI()/AU5*AP5+PI()*AO5/AU5^2*AV5</f>
        <v>2.6676244772482351E-2</v>
      </c>
      <c r="AY5" s="14">
        <f t="shared" ref="AY5:AY16" si="19">AW5/AQ5</f>
        <v>0.1907246983702563</v>
      </c>
      <c r="AZ5" s="14">
        <f t="shared" ref="AZ5:AZ16" si="20">1/AQ5*AX5+AW5/AQ5^2*AR5</f>
        <v>2.2172807220535197E-2</v>
      </c>
      <c r="BA5" s="14">
        <f t="shared" si="9"/>
        <v>0.56403960127090191</v>
      </c>
      <c r="BB5" s="46">
        <f t="shared" ref="BB5:BB16" si="21">(AT5+AP5)/2</f>
        <v>0.13935248092051786</v>
      </c>
      <c r="BC5">
        <f t="shared" ref="BC5:BC16" si="22">AQ5/BA5</f>
        <v>3.1196791032396538</v>
      </c>
      <c r="BD5">
        <f t="shared" ref="BD5:BD16" si="23">1/BA5*AR5+AQ5/BA5^2*BB5</f>
        <v>0.88545756141787646</v>
      </c>
    </row>
    <row r="6" spans="2:56" x14ac:dyDescent="0.25">
      <c r="B6">
        <v>7.4999999999999997E-2</v>
      </c>
      <c r="C6">
        <f>B6/'0%'!$A$27</f>
        <v>1.3536875981161696E-3</v>
      </c>
      <c r="D6">
        <v>11.397740784780025</v>
      </c>
      <c r="E6">
        <f t="shared" si="10"/>
        <v>3.8094690296447764</v>
      </c>
      <c r="F6">
        <v>3.9182520808561239</v>
      </c>
      <c r="G6">
        <f t="shared" si="11"/>
        <v>2.2335786298196121</v>
      </c>
      <c r="H6">
        <v>26</v>
      </c>
      <c r="I6">
        <f t="shared" si="12"/>
        <v>0.46029999683114869</v>
      </c>
      <c r="J6">
        <f t="shared" si="13"/>
        <v>-0.33695902809584682</v>
      </c>
      <c r="K6">
        <f t="shared" si="14"/>
        <v>0.78794519991258216</v>
      </c>
      <c r="L6">
        <f t="shared" si="15"/>
        <v>-0.10350398581394063</v>
      </c>
      <c r="N6">
        <v>7.4999999999999997E-2</v>
      </c>
      <c r="O6">
        <f>N6/'0%'!$A$27</f>
        <v>1.3536875981161696E-3</v>
      </c>
      <c r="P6">
        <v>10.19292508917955</v>
      </c>
      <c r="Q6">
        <f t="shared" ref="Q6:Q16" si="24">(P6/PI())^(1/2)*2</f>
        <v>3.6025040319292621</v>
      </c>
      <c r="R6">
        <v>4.7351367419738404</v>
      </c>
      <c r="S6">
        <f t="shared" ref="S6:S16" si="25">(R6/PI())^(1/2)*2</f>
        <v>2.4553947441520507</v>
      </c>
      <c r="T6">
        <v>28</v>
      </c>
      <c r="U6">
        <f t="shared" ref="U6:U16" si="26">PI()*Q6/T6</f>
        <v>0.4042000071870207</v>
      </c>
      <c r="V6">
        <f t="shared" ref="V6:V16" si="27">LOG(U6)</f>
        <v>-0.39340368309858864</v>
      </c>
      <c r="W6">
        <f t="shared" ref="W6:W16" si="28">(Q6-S6)/2</f>
        <v>0.57355464388860566</v>
      </c>
      <c r="X6">
        <f t="shared" ref="X6:X16" si="29">LOG(W6)</f>
        <v>-0.241425199543401</v>
      </c>
      <c r="AM6" s="45">
        <f t="shared" si="0"/>
        <v>7.4999999999999997E-2</v>
      </c>
      <c r="AN6" s="14">
        <f t="shared" si="1"/>
        <v>1.3536875981161696E-3</v>
      </c>
      <c r="AO6" s="14">
        <f t="shared" si="2"/>
        <v>3.705986530787019</v>
      </c>
      <c r="AP6" s="14">
        <f t="shared" si="3"/>
        <v>0.1463463533528985</v>
      </c>
      <c r="AQ6" s="14">
        <f t="shared" si="16"/>
        <v>1.8529932653935095</v>
      </c>
      <c r="AR6" s="14">
        <f t="shared" si="17"/>
        <v>7.317317667644925E-2</v>
      </c>
      <c r="AS6" s="14">
        <f t="shared" si="4"/>
        <v>2.3444866869858316</v>
      </c>
      <c r="AT6" s="14">
        <f t="shared" si="5"/>
        <v>0.15684767862091789</v>
      </c>
      <c r="AU6" s="14">
        <f t="shared" si="6"/>
        <v>27</v>
      </c>
      <c r="AV6" s="14">
        <f t="shared" si="7"/>
        <v>1.4142135623730951</v>
      </c>
      <c r="AW6" s="14">
        <f t="shared" si="8"/>
        <v>0.4322500020090847</v>
      </c>
      <c r="AX6" s="14">
        <f t="shared" si="18"/>
        <v>3.9614267898700484E-2</v>
      </c>
      <c r="AY6" s="14">
        <f t="shared" si="19"/>
        <v>0.23327122126225874</v>
      </c>
      <c r="AZ6" s="14">
        <f t="shared" si="20"/>
        <v>3.0590215973406297E-2</v>
      </c>
      <c r="BA6" s="14">
        <f t="shared" si="9"/>
        <v>0.68074992190059391</v>
      </c>
      <c r="BB6" s="46">
        <f t="shared" si="21"/>
        <v>0.1515970159869082</v>
      </c>
      <c r="BC6">
        <f t="shared" si="22"/>
        <v>2.7219882159077087</v>
      </c>
      <c r="BD6">
        <f t="shared" si="23"/>
        <v>0.71365188908611765</v>
      </c>
    </row>
    <row r="7" spans="2:56" x14ac:dyDescent="0.25">
      <c r="B7">
        <v>0.11666666666666667</v>
      </c>
      <c r="C7">
        <f>B7/'0%'!$A$27</f>
        <v>2.1057362637362637E-3</v>
      </c>
      <c r="D7">
        <v>12.876634958382876</v>
      </c>
      <c r="E7">
        <f t="shared" si="10"/>
        <v>4.0490790103593062</v>
      </c>
      <c r="F7">
        <v>3.6495243757431632</v>
      </c>
      <c r="G7">
        <f t="shared" si="11"/>
        <v>2.1556249104774938</v>
      </c>
      <c r="H7">
        <v>22</v>
      </c>
      <c r="I7">
        <f t="shared" si="12"/>
        <v>0.57820713057951945</v>
      </c>
      <c r="J7">
        <f t="shared" si="13"/>
        <v>-0.23791655681575363</v>
      </c>
      <c r="K7">
        <f t="shared" si="14"/>
        <v>0.94672704994090617</v>
      </c>
      <c r="L7">
        <f t="shared" si="15"/>
        <v>-2.3775214017889998E-2</v>
      </c>
      <c r="N7">
        <v>0.11666666666666667</v>
      </c>
      <c r="O7">
        <f>N7/'0%'!$A$27</f>
        <v>2.1057362637362637E-3</v>
      </c>
      <c r="P7">
        <v>11.732758620689655</v>
      </c>
      <c r="Q7">
        <f t="shared" si="24"/>
        <v>3.865050096013563</v>
      </c>
      <c r="R7">
        <v>4.3513674197384065</v>
      </c>
      <c r="S7">
        <f t="shared" si="25"/>
        <v>2.3537912125936633</v>
      </c>
      <c r="T7">
        <v>23</v>
      </c>
      <c r="U7">
        <f t="shared" si="26"/>
        <v>0.52793099945185795</v>
      </c>
      <c r="V7">
        <f t="shared" si="27"/>
        <v>-0.27742283601833667</v>
      </c>
      <c r="W7">
        <f t="shared" si="28"/>
        <v>0.75562944170994983</v>
      </c>
      <c r="X7">
        <f t="shared" si="29"/>
        <v>-0.1216911289356632</v>
      </c>
      <c r="AM7" s="45">
        <f t="shared" si="0"/>
        <v>0.11666666666666667</v>
      </c>
      <c r="AN7" s="14">
        <f t="shared" si="1"/>
        <v>2.1057362637362637E-3</v>
      </c>
      <c r="AO7" s="14">
        <f t="shared" si="2"/>
        <v>3.9570645531864344</v>
      </c>
      <c r="AP7" s="14">
        <f t="shared" si="3"/>
        <v>0.13012809326827332</v>
      </c>
      <c r="AQ7" s="14">
        <f t="shared" si="16"/>
        <v>1.9785322765932172</v>
      </c>
      <c r="AR7" s="14">
        <f t="shared" si="17"/>
        <v>6.506404663413666E-2</v>
      </c>
      <c r="AS7" s="14">
        <f t="shared" si="4"/>
        <v>2.2547080615355783</v>
      </c>
      <c r="AT7" s="14">
        <f t="shared" si="5"/>
        <v>0.14012473602900552</v>
      </c>
      <c r="AU7" s="14">
        <f t="shared" si="6"/>
        <v>22.5</v>
      </c>
      <c r="AV7" s="14">
        <f t="shared" si="7"/>
        <v>0.70710678118654757</v>
      </c>
      <c r="AW7" s="14">
        <f t="shared" si="8"/>
        <v>0.55306906501568864</v>
      </c>
      <c r="AX7" s="14">
        <f t="shared" si="18"/>
        <v>3.553303740367382E-2</v>
      </c>
      <c r="AY7" s="14">
        <f t="shared" si="19"/>
        <v>0.27953502278365849</v>
      </c>
      <c r="AZ7" s="14">
        <f t="shared" si="20"/>
        <v>2.715180227155279E-2</v>
      </c>
      <c r="BA7" s="14">
        <f t="shared" si="9"/>
        <v>0.851178245825428</v>
      </c>
      <c r="BB7" s="46">
        <f t="shared" si="21"/>
        <v>0.13512641464863942</v>
      </c>
      <c r="BC7">
        <f t="shared" si="22"/>
        <v>2.3244629268861781</v>
      </c>
      <c r="BD7">
        <f t="shared" si="23"/>
        <v>0.44545356955200205</v>
      </c>
    </row>
    <row r="8" spans="2:56" x14ac:dyDescent="0.25">
      <c r="B8">
        <v>0.15833333333333333</v>
      </c>
      <c r="C8">
        <f>B8/'0%'!$A$27</f>
        <v>2.8577849293563579E-3</v>
      </c>
      <c r="D8">
        <v>14.251783590963139</v>
      </c>
      <c r="E8">
        <f t="shared" si="10"/>
        <v>4.2598045085451952</v>
      </c>
      <c r="F8">
        <v>3.4224137931034484</v>
      </c>
      <c r="G8">
        <f t="shared" si="11"/>
        <v>2.0874751686730018</v>
      </c>
      <c r="H8">
        <v>20</v>
      </c>
      <c r="I8">
        <f t="shared" si="12"/>
        <v>0.66912852748871321</v>
      </c>
      <c r="J8">
        <f t="shared" si="13"/>
        <v>-0.17449045410379307</v>
      </c>
      <c r="K8">
        <f t="shared" si="14"/>
        <v>1.0861646699360967</v>
      </c>
      <c r="L8">
        <f t="shared" si="15"/>
        <v>3.5895672235526074E-2</v>
      </c>
      <c r="N8">
        <v>0.15833333333333333</v>
      </c>
      <c r="O8">
        <f>N8/'0%'!$A$27</f>
        <v>2.8577849293563579E-3</v>
      </c>
      <c r="P8">
        <v>13.165873959571938</v>
      </c>
      <c r="Q8">
        <f t="shared" si="24"/>
        <v>4.0943023051951002</v>
      </c>
      <c r="R8">
        <v>4.0011890606420923</v>
      </c>
      <c r="S8">
        <f t="shared" si="25"/>
        <v>2.2570937370812163</v>
      </c>
      <c r="T8">
        <v>19</v>
      </c>
      <c r="U8">
        <f t="shared" si="26"/>
        <v>0.67698052860929903</v>
      </c>
      <c r="V8">
        <f t="shared" si="27"/>
        <v>-0.16942382236233874</v>
      </c>
      <c r="W8">
        <f t="shared" si="28"/>
        <v>0.91860428405694194</v>
      </c>
      <c r="X8">
        <f t="shared" si="29"/>
        <v>-3.6871533512095371E-2</v>
      </c>
      <c r="AM8" s="45">
        <f t="shared" si="0"/>
        <v>0.15833333333333333</v>
      </c>
      <c r="AN8" s="14">
        <f t="shared" si="1"/>
        <v>2.8577849293563579E-3</v>
      </c>
      <c r="AO8" s="14">
        <f t="shared" si="2"/>
        <v>4.1770534068701473</v>
      </c>
      <c r="AP8" s="14">
        <f t="shared" si="3"/>
        <v>0.11702773029016714</v>
      </c>
      <c r="AQ8" s="14">
        <f t="shared" si="16"/>
        <v>2.0885267034350736</v>
      </c>
      <c r="AR8" s="14">
        <f t="shared" si="17"/>
        <v>5.8513865145083568E-2</v>
      </c>
      <c r="AS8" s="14">
        <f t="shared" si="4"/>
        <v>2.172284452877109</v>
      </c>
      <c r="AT8" s="14">
        <f t="shared" si="5"/>
        <v>0.1199384399366028</v>
      </c>
      <c r="AU8" s="14">
        <f t="shared" si="6"/>
        <v>19.5</v>
      </c>
      <c r="AV8" s="14">
        <f t="shared" si="7"/>
        <v>0.70710678118654757</v>
      </c>
      <c r="AW8" s="14">
        <f t="shared" si="8"/>
        <v>0.67305452804900612</v>
      </c>
      <c r="AX8" s="14">
        <f t="shared" si="18"/>
        <v>4.3256599822812422E-2</v>
      </c>
      <c r="AY8" s="14">
        <f t="shared" si="19"/>
        <v>0.32226283099086528</v>
      </c>
      <c r="AZ8" s="14">
        <f t="shared" si="20"/>
        <v>2.9740315771172376E-2</v>
      </c>
      <c r="BA8" s="14">
        <f t="shared" si="9"/>
        <v>1.0023844769965193</v>
      </c>
      <c r="BB8" s="46">
        <f t="shared" si="21"/>
        <v>0.11848308511338497</v>
      </c>
      <c r="BC8">
        <f t="shared" si="22"/>
        <v>2.0835585061063608</v>
      </c>
      <c r="BD8">
        <f t="shared" si="23"/>
        <v>0.3046538648302124</v>
      </c>
    </row>
    <row r="9" spans="2:56" x14ac:dyDescent="0.25">
      <c r="B9">
        <v>0.24166666666666667</v>
      </c>
      <c r="C9">
        <f>B9/'0%'!$A$27</f>
        <v>4.3618822605965462E-3</v>
      </c>
      <c r="D9">
        <v>16.564506539833534</v>
      </c>
      <c r="E9">
        <f t="shared" si="10"/>
        <v>4.5924486677087941</v>
      </c>
      <c r="F9">
        <v>2.9812722948870394</v>
      </c>
      <c r="G9">
        <f t="shared" si="11"/>
        <v>1.9483002282691257</v>
      </c>
      <c r="H9">
        <v>18</v>
      </c>
      <c r="I9">
        <f t="shared" si="12"/>
        <v>0.80153349980345445</v>
      </c>
      <c r="J9">
        <f t="shared" si="13"/>
        <v>-9.6078321749324361E-2</v>
      </c>
      <c r="K9">
        <f t="shared" si="14"/>
        <v>1.3220742197198341</v>
      </c>
      <c r="L9">
        <f t="shared" si="15"/>
        <v>0.12125583662464993</v>
      </c>
      <c r="N9">
        <v>0.24166666666666667</v>
      </c>
      <c r="O9">
        <f>N9/'0%'!$A$27</f>
        <v>4.3618822605965462E-3</v>
      </c>
      <c r="P9">
        <v>15.780618311533887</v>
      </c>
      <c r="Q9">
        <f t="shared" si="24"/>
        <v>4.4824666506976687</v>
      </c>
      <c r="R9">
        <v>3.5558858501783592</v>
      </c>
      <c r="S9">
        <f t="shared" si="25"/>
        <v>2.1277909862134723</v>
      </c>
      <c r="T9">
        <v>17</v>
      </c>
      <c r="U9">
        <f t="shared" si="26"/>
        <v>0.82835789998782605</v>
      </c>
      <c r="V9">
        <f t="shared" si="27"/>
        <v>-8.1781981564667067E-2</v>
      </c>
      <c r="W9">
        <f t="shared" si="28"/>
        <v>1.1773378322420982</v>
      </c>
      <c r="X9">
        <f t="shared" si="29"/>
        <v>7.0901099739253098E-2</v>
      </c>
      <c r="AM9" s="45">
        <f t="shared" si="0"/>
        <v>0.24166666666666667</v>
      </c>
      <c r="AN9" s="14">
        <f t="shared" si="1"/>
        <v>4.3618822605965462E-3</v>
      </c>
      <c r="AO9" s="14">
        <f t="shared" si="2"/>
        <v>4.5374576592032314</v>
      </c>
      <c r="AP9" s="14">
        <f t="shared" si="3"/>
        <v>7.7769030037141015E-2</v>
      </c>
      <c r="AQ9" s="14">
        <f t="shared" si="16"/>
        <v>2.2687288296016157</v>
      </c>
      <c r="AR9" s="14">
        <f t="shared" si="17"/>
        <v>3.8884515018570508E-2</v>
      </c>
      <c r="AS9" s="14">
        <f t="shared" si="4"/>
        <v>2.0380456072412989</v>
      </c>
      <c r="AT9" s="14">
        <f t="shared" si="5"/>
        <v>0.12691913210276062</v>
      </c>
      <c r="AU9" s="14">
        <f t="shared" si="6"/>
        <v>17.5</v>
      </c>
      <c r="AV9" s="14">
        <f t="shared" si="7"/>
        <v>0.70710678118654757</v>
      </c>
      <c r="AW9" s="14">
        <f t="shared" si="8"/>
        <v>0.81494569989564025</v>
      </c>
      <c r="AX9" s="14">
        <f t="shared" si="18"/>
        <v>4.6874358672884982E-2</v>
      </c>
      <c r="AY9" s="14">
        <f t="shared" si="19"/>
        <v>0.35920806808751271</v>
      </c>
      <c r="AZ9" s="14">
        <f t="shared" si="20"/>
        <v>2.6817656388625918E-2</v>
      </c>
      <c r="BA9" s="14">
        <f t="shared" si="9"/>
        <v>1.249706025980966</v>
      </c>
      <c r="BB9" s="46">
        <f t="shared" si="21"/>
        <v>0.10234408106995083</v>
      </c>
      <c r="BC9">
        <f t="shared" si="22"/>
        <v>1.8154100103828499</v>
      </c>
      <c r="BD9">
        <f t="shared" si="23"/>
        <v>0.17978706961905552</v>
      </c>
    </row>
    <row r="10" spans="2:56" x14ac:dyDescent="0.25">
      <c r="B10">
        <v>0.40833333333333333</v>
      </c>
      <c r="C10">
        <f>B10/'0%'!$A$27</f>
        <v>7.3700769230769228E-3</v>
      </c>
      <c r="D10">
        <v>21.262187871581453</v>
      </c>
      <c r="E10">
        <f t="shared" si="10"/>
        <v>5.2030624064761968</v>
      </c>
      <c r="F10">
        <v>2.3843638525564805</v>
      </c>
      <c r="G10">
        <f t="shared" si="11"/>
        <v>1.7423737676262208</v>
      </c>
      <c r="H10">
        <v>15</v>
      </c>
      <c r="I10">
        <f t="shared" si="12"/>
        <v>1.0897268421569899</v>
      </c>
      <c r="J10">
        <f t="shared" si="13"/>
        <v>3.7317648572680356E-2</v>
      </c>
      <c r="K10">
        <f t="shared" si="14"/>
        <v>1.7303443194249879</v>
      </c>
      <c r="L10">
        <f t="shared" si="15"/>
        <v>0.23813253153763234</v>
      </c>
      <c r="N10">
        <v>0.40833333333333333</v>
      </c>
      <c r="O10">
        <f>N10/'0%'!$A$27</f>
        <v>7.3700769230769228E-3</v>
      </c>
      <c r="P10">
        <v>20.001783590963139</v>
      </c>
      <c r="Q10">
        <f t="shared" si="24"/>
        <v>5.046490050842185</v>
      </c>
      <c r="R10">
        <v>2.880202140309156</v>
      </c>
      <c r="S10">
        <f t="shared" si="25"/>
        <v>1.9149901466776458</v>
      </c>
      <c r="T10">
        <v>15</v>
      </c>
      <c r="U10">
        <f t="shared" si="26"/>
        <v>1.0569344046759861</v>
      </c>
      <c r="V10">
        <f t="shared" si="27"/>
        <v>2.4048035016755353E-2</v>
      </c>
      <c r="W10">
        <f t="shared" si="28"/>
        <v>1.5657499520822697</v>
      </c>
      <c r="X10">
        <f t="shared" si="29"/>
        <v>0.19472240708233077</v>
      </c>
      <c r="AM10" s="45">
        <f t="shared" si="0"/>
        <v>0.40833333333333333</v>
      </c>
      <c r="AN10" s="14">
        <f t="shared" si="1"/>
        <v>7.3700769230769228E-3</v>
      </c>
      <c r="AO10" s="14">
        <f t="shared" si="2"/>
        <v>5.1247762286591909</v>
      </c>
      <c r="AP10" s="14">
        <f t="shared" si="3"/>
        <v>0.11071337441516144</v>
      </c>
      <c r="AQ10" s="14">
        <f t="shared" si="16"/>
        <v>2.5623881143295955</v>
      </c>
      <c r="AR10" s="14">
        <f t="shared" si="17"/>
        <v>5.5356687207580718E-2</v>
      </c>
      <c r="AS10" s="14">
        <f t="shared" si="4"/>
        <v>1.8286819571519333</v>
      </c>
      <c r="AT10" s="14">
        <f t="shared" si="5"/>
        <v>0.12205821217113014</v>
      </c>
      <c r="AU10" s="14">
        <f t="shared" si="6"/>
        <v>15</v>
      </c>
      <c r="AV10" s="14">
        <f t="shared" si="7"/>
        <v>0</v>
      </c>
      <c r="AW10" s="14">
        <f t="shared" si="8"/>
        <v>1.0733306234164881</v>
      </c>
      <c r="AX10" s="14">
        <f t="shared" si="18"/>
        <v>2.318775491445382E-2</v>
      </c>
      <c r="AY10" s="14">
        <f t="shared" si="19"/>
        <v>0.41887902047863912</v>
      </c>
      <c r="AZ10" s="14">
        <f t="shared" si="20"/>
        <v>1.8098550164810219E-2</v>
      </c>
      <c r="BA10" s="14">
        <f t="shared" si="9"/>
        <v>1.6480471357536288</v>
      </c>
      <c r="BB10" s="46">
        <f t="shared" si="21"/>
        <v>0.11638579329314579</v>
      </c>
      <c r="BC10">
        <f t="shared" si="22"/>
        <v>1.5548026866099625</v>
      </c>
      <c r="BD10">
        <f t="shared" si="23"/>
        <v>0.14339009253818011</v>
      </c>
    </row>
    <row r="11" spans="2:56" x14ac:dyDescent="0.25">
      <c r="B11">
        <v>0.57499999999999996</v>
      </c>
      <c r="C11">
        <f>B11/'0%'!$A$27</f>
        <v>1.0378271585557299E-2</v>
      </c>
      <c r="D11">
        <v>24.404875148632581</v>
      </c>
      <c r="E11">
        <f t="shared" si="10"/>
        <v>5.5743387162571523</v>
      </c>
      <c r="F11">
        <v>1.6480380499405471</v>
      </c>
      <c r="G11">
        <f t="shared" si="11"/>
        <v>1.4485672978541686</v>
      </c>
      <c r="H11">
        <v>10</v>
      </c>
      <c r="I11">
        <f t="shared" si="12"/>
        <v>1.7512301559614627</v>
      </c>
      <c r="J11">
        <f t="shared" si="13"/>
        <v>0.24334322712023301</v>
      </c>
      <c r="K11">
        <f t="shared" si="14"/>
        <v>2.0628857092014918</v>
      </c>
      <c r="L11">
        <f t="shared" si="15"/>
        <v>0.31447516726636737</v>
      </c>
      <c r="N11">
        <v>0.57499999999999996</v>
      </c>
      <c r="O11">
        <f>N11/'0%'!$A$27</f>
        <v>1.0378271585557299E-2</v>
      </c>
      <c r="P11">
        <v>22.811533888228301</v>
      </c>
      <c r="Q11">
        <f t="shared" si="24"/>
        <v>5.3892993071974153</v>
      </c>
      <c r="R11">
        <v>2.4577883472057076</v>
      </c>
      <c r="S11">
        <f t="shared" si="25"/>
        <v>1.7689978282212737</v>
      </c>
      <c r="T11">
        <v>13</v>
      </c>
      <c r="U11">
        <f t="shared" si="26"/>
        <v>1.3023833162683047</v>
      </c>
      <c r="V11">
        <f>LOG(U11)</f>
        <v>0.11473882420128266</v>
      </c>
      <c r="W11">
        <f t="shared" si="28"/>
        <v>1.8101507394880709</v>
      </c>
      <c r="X11">
        <f t="shared" si="29"/>
        <v>0.25771474205261025</v>
      </c>
      <c r="AM11" s="45">
        <f t="shared" si="0"/>
        <v>0.57499999999999996</v>
      </c>
      <c r="AN11" s="14">
        <f t="shared" si="1"/>
        <v>1.0378271585557299E-2</v>
      </c>
      <c r="AO11" s="14">
        <f t="shared" si="2"/>
        <v>5.4818190117272838</v>
      </c>
      <c r="AP11" s="14">
        <f t="shared" si="3"/>
        <v>0.13084262093289145</v>
      </c>
      <c r="AQ11" s="14">
        <f t="shared" si="16"/>
        <v>2.7409095058636419</v>
      </c>
      <c r="AR11" s="14">
        <f t="shared" si="17"/>
        <v>6.5421310466445726E-2</v>
      </c>
      <c r="AS11" s="14">
        <f t="shared" si="4"/>
        <v>1.608782563037721</v>
      </c>
      <c r="AT11" s="14">
        <f t="shared" si="5"/>
        <v>0.22657860092178195</v>
      </c>
      <c r="AU11" s="14">
        <f t="shared" si="6"/>
        <v>11.5</v>
      </c>
      <c r="AV11" s="14">
        <f t="shared" si="7"/>
        <v>2.1213203435596424</v>
      </c>
      <c r="AW11" s="14">
        <f t="shared" si="8"/>
        <v>1.5268067361148838</v>
      </c>
      <c r="AX11" s="14">
        <f t="shared" si="18"/>
        <v>0.31198293934180588</v>
      </c>
      <c r="AY11" s="14">
        <f t="shared" si="19"/>
        <v>0.55704383265794744</v>
      </c>
      <c r="AZ11" s="14">
        <f t="shared" si="20"/>
        <v>0.12712038690666433</v>
      </c>
      <c r="BA11" s="14">
        <f t="shared" si="9"/>
        <v>1.9365182243447814</v>
      </c>
      <c r="BB11" s="46">
        <f t="shared" si="21"/>
        <v>0.1787106109273367</v>
      </c>
      <c r="BC11">
        <f t="shared" si="22"/>
        <v>1.4153801763425311</v>
      </c>
      <c r="BD11">
        <f t="shared" si="23"/>
        <v>0.16440060437994553</v>
      </c>
    </row>
    <row r="12" spans="2:56" x14ac:dyDescent="0.25">
      <c r="B12">
        <v>0.82499999999999996</v>
      </c>
      <c r="C12">
        <f>B12/'0%'!$A$27</f>
        <v>1.4890563579277864E-2</v>
      </c>
      <c r="D12">
        <v>28.093043995243757</v>
      </c>
      <c r="E12">
        <f t="shared" si="10"/>
        <v>5.9807336127542969</v>
      </c>
      <c r="F12">
        <v>1.1944114149821643</v>
      </c>
      <c r="G12">
        <f t="shared" si="11"/>
        <v>1.2331957858500702</v>
      </c>
      <c r="H12">
        <v>8</v>
      </c>
      <c r="I12">
        <f t="shared" si="12"/>
        <v>2.3486285976133052</v>
      </c>
      <c r="J12">
        <f t="shared" si="13"/>
        <v>0.37081434467886848</v>
      </c>
      <c r="K12">
        <f t="shared" si="14"/>
        <v>2.3737689134521132</v>
      </c>
      <c r="L12">
        <f t="shared" si="15"/>
        <v>0.37543843808216215</v>
      </c>
      <c r="N12">
        <v>0.82499999999999996</v>
      </c>
      <c r="O12">
        <f>N12/'0%'!$A$27</f>
        <v>1.4890563579277864E-2</v>
      </c>
      <c r="P12">
        <v>26.82253269916766</v>
      </c>
      <c r="Q12">
        <f t="shared" si="24"/>
        <v>5.8439292708358686</v>
      </c>
      <c r="R12">
        <v>1.7045184304399523</v>
      </c>
      <c r="S12">
        <f t="shared" si="25"/>
        <v>1.4731803251354056</v>
      </c>
      <c r="T12">
        <v>10</v>
      </c>
      <c r="U12">
        <f t="shared" si="26"/>
        <v>1.8359245265356321</v>
      </c>
      <c r="V12">
        <f t="shared" si="27"/>
        <v>0.26385482371553448</v>
      </c>
      <c r="W12">
        <f t="shared" si="28"/>
        <v>2.1853744728502313</v>
      </c>
      <c r="X12">
        <f t="shared" si="29"/>
        <v>0.33952586581806377</v>
      </c>
      <c r="AM12" s="45">
        <f t="shared" si="0"/>
        <v>0.82499999999999996</v>
      </c>
      <c r="AN12" s="14">
        <f t="shared" si="1"/>
        <v>1.4890563579277864E-2</v>
      </c>
      <c r="AO12" s="14">
        <f t="shared" si="2"/>
        <v>5.9123314417950823</v>
      </c>
      <c r="AP12" s="14">
        <f t="shared" si="3"/>
        <v>9.6735277866283761E-2</v>
      </c>
      <c r="AQ12" s="14">
        <f t="shared" si="16"/>
        <v>2.9561657208975411</v>
      </c>
      <c r="AR12" s="14">
        <f t="shared" si="17"/>
        <v>4.8367638933141881E-2</v>
      </c>
      <c r="AS12" s="14">
        <f t="shared" si="4"/>
        <v>1.3531880554927378</v>
      </c>
      <c r="AT12" s="14">
        <f t="shared" si="5"/>
        <v>0.16969469510859014</v>
      </c>
      <c r="AU12" s="14">
        <f t="shared" si="6"/>
        <v>9</v>
      </c>
      <c r="AV12" s="14">
        <f t="shared" si="7"/>
        <v>1.4142135623730951</v>
      </c>
      <c r="AW12" s="14">
        <f t="shared" si="8"/>
        <v>2.0922765620744688</v>
      </c>
      <c r="AX12" s="14">
        <f t="shared" si="18"/>
        <v>0.35806076582812085</v>
      </c>
      <c r="AY12" s="14">
        <f t="shared" si="19"/>
        <v>0.70776700618773791</v>
      </c>
      <c r="AZ12" s="14">
        <f t="shared" si="20"/>
        <v>0.13270358358431045</v>
      </c>
      <c r="BA12" s="14">
        <f t="shared" si="9"/>
        <v>2.2795716931511723</v>
      </c>
      <c r="BB12" s="46">
        <f t="shared" si="21"/>
        <v>0.13321498648743696</v>
      </c>
      <c r="BC12">
        <f t="shared" si="22"/>
        <v>1.2968075230005498</v>
      </c>
      <c r="BD12">
        <f t="shared" si="23"/>
        <v>9.700148332724659E-2</v>
      </c>
    </row>
    <row r="13" spans="2:56" x14ac:dyDescent="0.25">
      <c r="B13">
        <v>1.2416666666666667</v>
      </c>
      <c r="C13">
        <f>B13/'0%'!$A$27</f>
        <v>2.2411050235478808E-2</v>
      </c>
      <c r="D13">
        <v>35.125743162901308</v>
      </c>
      <c r="E13">
        <f t="shared" si="10"/>
        <v>6.6875619797663717</v>
      </c>
      <c r="F13">
        <v>0.48394768133174793</v>
      </c>
      <c r="G13">
        <f t="shared" si="11"/>
        <v>0.78497218132521895</v>
      </c>
      <c r="H13">
        <v>7</v>
      </c>
      <c r="I13">
        <f t="shared" si="12"/>
        <v>3.0013707980086353</v>
      </c>
      <c r="J13">
        <f t="shared" si="13"/>
        <v>0.47731965273283145</v>
      </c>
      <c r="K13">
        <f t="shared" si="14"/>
        <v>2.9512948992205765</v>
      </c>
      <c r="L13">
        <f t="shared" si="15"/>
        <v>0.47001260723135291</v>
      </c>
      <c r="N13">
        <v>1.2416666666666667</v>
      </c>
      <c r="O13">
        <f>N13/'0%'!$A$27</f>
        <v>2.2411050235478808E-2</v>
      </c>
      <c r="P13">
        <v>34.854042806183116</v>
      </c>
      <c r="Q13">
        <f t="shared" si="24"/>
        <v>6.6616473634322961</v>
      </c>
      <c r="R13">
        <v>1.0011890606420928</v>
      </c>
      <c r="S13">
        <f t="shared" si="25"/>
        <v>1.1290498234204562</v>
      </c>
      <c r="T13">
        <v>8</v>
      </c>
      <c r="U13">
        <f t="shared" si="26"/>
        <v>2.6160228022205896</v>
      </c>
      <c r="V13">
        <f t="shared" si="27"/>
        <v>0.41764152513977498</v>
      </c>
      <c r="W13">
        <f t="shared" si="28"/>
        <v>2.7662987700059198</v>
      </c>
      <c r="X13">
        <f t="shared" si="29"/>
        <v>0.44189908363942471</v>
      </c>
      <c r="AM13" s="45">
        <f t="shared" si="0"/>
        <v>1.2416666666666667</v>
      </c>
      <c r="AN13" s="14">
        <f t="shared" si="1"/>
        <v>2.2411050235478808E-2</v>
      </c>
      <c r="AO13" s="14">
        <f t="shared" si="2"/>
        <v>6.6746046715993339</v>
      </c>
      <c r="AP13" s="14">
        <f t="shared" si="3"/>
        <v>1.8324400941672488E-2</v>
      </c>
      <c r="AQ13" s="14">
        <f t="shared" si="16"/>
        <v>3.337302335799667</v>
      </c>
      <c r="AR13" s="14">
        <f t="shared" si="17"/>
        <v>9.1622004708362438E-3</v>
      </c>
      <c r="AS13" s="14">
        <f t="shared" si="4"/>
        <v>0.95701100237283754</v>
      </c>
      <c r="AT13" s="14">
        <f t="shared" si="5"/>
        <v>0.24329963398022039</v>
      </c>
      <c r="AU13" s="14">
        <f t="shared" si="6"/>
        <v>7.5</v>
      </c>
      <c r="AV13" s="14">
        <f t="shared" si="7"/>
        <v>0.70710678118654757</v>
      </c>
      <c r="AW13" s="14">
        <f t="shared" si="8"/>
        <v>2.8086968001146122</v>
      </c>
      <c r="AX13" s="14">
        <f t="shared" si="18"/>
        <v>0.27127114902309057</v>
      </c>
      <c r="AY13" s="14">
        <f t="shared" si="19"/>
        <v>0.84160693803056563</v>
      </c>
      <c r="AZ13" s="14">
        <f t="shared" si="20"/>
        <v>8.3595099405377987E-2</v>
      </c>
      <c r="BA13" s="14">
        <f t="shared" si="9"/>
        <v>2.8587968346132482</v>
      </c>
      <c r="BB13" s="46">
        <f t="shared" si="21"/>
        <v>0.13081201746094645</v>
      </c>
      <c r="BC13">
        <f t="shared" si="22"/>
        <v>1.1673800304354798</v>
      </c>
      <c r="BD13">
        <f t="shared" si="23"/>
        <v>5.6621560313718795E-2</v>
      </c>
    </row>
    <row r="14" spans="2:56" x14ac:dyDescent="0.25">
      <c r="B14">
        <v>1.6583333333333334</v>
      </c>
      <c r="C14">
        <f>B14/'0%'!$A$27</f>
        <v>2.9931536891679749E-2</v>
      </c>
      <c r="D14">
        <v>43.919143876337692</v>
      </c>
      <c r="E14">
        <f t="shared" si="10"/>
        <v>7.4779402748528501</v>
      </c>
      <c r="F14">
        <v>0.11890606420927466</v>
      </c>
      <c r="G14">
        <f t="shared" si="11"/>
        <v>0.38909626451569396</v>
      </c>
      <c r="H14">
        <v>6</v>
      </c>
      <c r="I14">
        <f t="shared" si="12"/>
        <v>3.9154403719101585</v>
      </c>
      <c r="J14">
        <f t="shared" si="13"/>
        <v>0.59278061449999075</v>
      </c>
      <c r="K14">
        <f t="shared" si="14"/>
        <v>3.544422005168578</v>
      </c>
      <c r="L14">
        <f t="shared" si="15"/>
        <v>0.54954542416453933</v>
      </c>
      <c r="N14">
        <v>1.6583333333333334</v>
      </c>
      <c r="O14">
        <f>N14/'0%'!$A$27</f>
        <v>2.9931536891679749E-2</v>
      </c>
      <c r="P14">
        <v>39.963733650416174</v>
      </c>
      <c r="Q14">
        <f t="shared" si="24"/>
        <v>7.1332605475317665</v>
      </c>
      <c r="R14">
        <v>0.31272294887039237</v>
      </c>
      <c r="S14">
        <f t="shared" si="25"/>
        <v>0.63100810220469905</v>
      </c>
      <c r="T14">
        <v>7</v>
      </c>
      <c r="U14">
        <f t="shared" si="26"/>
        <v>3.2013998474668144</v>
      </c>
      <c r="V14">
        <f t="shared" si="27"/>
        <v>0.50533991991222038</v>
      </c>
      <c r="W14">
        <f t="shared" si="28"/>
        <v>3.2511262226635336</v>
      </c>
      <c r="X14">
        <f t="shared" si="29"/>
        <v>0.51203383099785504</v>
      </c>
      <c r="AM14" s="45">
        <f t="shared" si="0"/>
        <v>1.6583333333333334</v>
      </c>
      <c r="AN14" s="14">
        <f t="shared" si="1"/>
        <v>2.9931536891679749E-2</v>
      </c>
      <c r="AO14" s="14">
        <f t="shared" si="2"/>
        <v>7.3056004111923087</v>
      </c>
      <c r="AP14" s="14">
        <f t="shared" si="3"/>
        <v>0.24372537252626827</v>
      </c>
      <c r="AQ14" s="14">
        <f t="shared" si="16"/>
        <v>3.6528002055961544</v>
      </c>
      <c r="AR14" s="14">
        <f t="shared" si="17"/>
        <v>0.12186268626313414</v>
      </c>
      <c r="AS14" s="14">
        <f t="shared" si="4"/>
        <v>0.51005218336019653</v>
      </c>
      <c r="AT14" s="14">
        <f t="shared" si="5"/>
        <v>0.17105750087919469</v>
      </c>
      <c r="AU14" s="14">
        <f t="shared" si="6"/>
        <v>6.5</v>
      </c>
      <c r="AV14" s="14">
        <f t="shared" si="7"/>
        <v>0.70710678118654757</v>
      </c>
      <c r="AW14" s="14">
        <f t="shared" si="8"/>
        <v>3.5584201096884867</v>
      </c>
      <c r="AX14" s="14">
        <f t="shared" si="18"/>
        <v>0.5019153057701129</v>
      </c>
      <c r="AY14" s="14">
        <f t="shared" si="19"/>
        <v>0.97416226166351072</v>
      </c>
      <c r="AZ14" s="14">
        <f t="shared" si="20"/>
        <v>0.16990508675557545</v>
      </c>
      <c r="BA14" s="14">
        <f t="shared" si="9"/>
        <v>3.3977741139160558</v>
      </c>
      <c r="BB14" s="46">
        <f t="shared" si="21"/>
        <v>0.20739143670273147</v>
      </c>
      <c r="BC14">
        <f t="shared" si="22"/>
        <v>1.0750568116448953</v>
      </c>
      <c r="BD14">
        <f t="shared" si="23"/>
        <v>0.10148416328059227</v>
      </c>
    </row>
    <row r="15" spans="2:56" x14ac:dyDescent="0.25">
      <c r="B15">
        <v>2.0750000000000002</v>
      </c>
      <c r="C15">
        <f>B15/'0%'!$A$27</f>
        <v>3.7452023547880693E-2</v>
      </c>
      <c r="D15">
        <v>51.993757431629014</v>
      </c>
      <c r="E15">
        <f t="shared" si="10"/>
        <v>8.1363694631769157</v>
      </c>
      <c r="F15">
        <v>0</v>
      </c>
      <c r="G15">
        <f t="shared" si="11"/>
        <v>0</v>
      </c>
      <c r="H15">
        <v>5</v>
      </c>
      <c r="I15">
        <f t="shared" si="12"/>
        <v>5.1122317064817855</v>
      </c>
      <c r="J15">
        <f t="shared" si="13"/>
        <v>0.7086105295333599</v>
      </c>
      <c r="K15">
        <f t="shared" si="14"/>
        <v>4.0681847315884578</v>
      </c>
      <c r="L15">
        <f t="shared" si="15"/>
        <v>0.6094006655112636</v>
      </c>
      <c r="N15">
        <v>2.0750000000000002</v>
      </c>
      <c r="O15">
        <f>N15/'0%'!$A$27</f>
        <v>3.7452023547880693E-2</v>
      </c>
      <c r="P15">
        <v>40.431331747919145</v>
      </c>
      <c r="Q15">
        <f t="shared" si="24"/>
        <v>7.1748707603521966</v>
      </c>
      <c r="R15">
        <v>0</v>
      </c>
      <c r="S15">
        <f t="shared" si="25"/>
        <v>0</v>
      </c>
      <c r="T15">
        <v>6</v>
      </c>
      <c r="U15">
        <f t="shared" si="26"/>
        <v>3.7567535451964456</v>
      </c>
      <c r="V15">
        <f t="shared" si="27"/>
        <v>0.5748127049191134</v>
      </c>
      <c r="W15">
        <f t="shared" si="28"/>
        <v>3.5874353801760983</v>
      </c>
      <c r="X15">
        <f t="shared" si="29"/>
        <v>0.55478408694464199</v>
      </c>
      <c r="AM15" s="45">
        <f t="shared" si="0"/>
        <v>2.0750000000000002</v>
      </c>
      <c r="AN15" s="14">
        <f t="shared" si="1"/>
        <v>3.7452023547880693E-2</v>
      </c>
      <c r="AO15" s="14">
        <f t="shared" si="2"/>
        <v>7.6556201117645557</v>
      </c>
      <c r="AP15" s="14">
        <f t="shared" si="3"/>
        <v>0.67988225286942794</v>
      </c>
      <c r="AQ15" s="14">
        <f t="shared" si="16"/>
        <v>3.8278100558822779</v>
      </c>
      <c r="AR15" s="14">
        <f t="shared" si="17"/>
        <v>0.33994112643471397</v>
      </c>
      <c r="AS15" s="14">
        <f t="shared" si="4"/>
        <v>0</v>
      </c>
      <c r="AT15" s="14">
        <f t="shared" si="5"/>
        <v>0</v>
      </c>
      <c r="AU15" s="14">
        <f t="shared" si="6"/>
        <v>5.5</v>
      </c>
      <c r="AV15" s="14">
        <f t="shared" si="7"/>
        <v>0.70710678118654757</v>
      </c>
      <c r="AW15" s="14">
        <f t="shared" si="8"/>
        <v>4.4344926258391153</v>
      </c>
      <c r="AX15" s="14">
        <f t="shared" si="18"/>
        <v>0.95054657811087928</v>
      </c>
      <c r="AY15" s="14">
        <f t="shared" si="19"/>
        <v>1.1584933842327247</v>
      </c>
      <c r="AZ15" s="14">
        <f t="shared" si="20"/>
        <v>0.35121024932995287</v>
      </c>
      <c r="BA15" s="14">
        <f t="shared" si="9"/>
        <v>3.8278100558822779</v>
      </c>
      <c r="BB15" s="46">
        <f t="shared" si="21"/>
        <v>0.33994112643471397</v>
      </c>
      <c r="BC15">
        <f t="shared" si="22"/>
        <v>1</v>
      </c>
      <c r="BD15">
        <f t="shared" si="23"/>
        <v>0.17761650733547721</v>
      </c>
    </row>
    <row r="16" spans="2:56" ht="15.75" thickBot="1" x14ac:dyDescent="0.3">
      <c r="B16">
        <v>2.4916666666666667</v>
      </c>
      <c r="C16">
        <f>B16/'0%'!$A$27</f>
        <v>4.4972510204081634E-2</v>
      </c>
      <c r="D16">
        <v>57.459571938168843</v>
      </c>
      <c r="E16">
        <f t="shared" si="10"/>
        <v>8.5533501749449865</v>
      </c>
      <c r="F16">
        <v>0</v>
      </c>
      <c r="G16">
        <f t="shared" si="11"/>
        <v>0</v>
      </c>
      <c r="H16">
        <v>4</v>
      </c>
      <c r="I16">
        <f t="shared" si="12"/>
        <v>6.7177855182970356</v>
      </c>
      <c r="J16">
        <f t="shared" si="13"/>
        <v>0.82722613381540389</v>
      </c>
      <c r="K16">
        <f t="shared" si="14"/>
        <v>4.2766750874724933</v>
      </c>
      <c r="L16">
        <f t="shared" si="15"/>
        <v>0.63110625678525123</v>
      </c>
      <c r="N16">
        <v>2.4916666666666667</v>
      </c>
      <c r="O16">
        <f>N16/'0%'!$A$27</f>
        <v>4.4972510204081634E-2</v>
      </c>
      <c r="P16">
        <v>41.118608799048751</v>
      </c>
      <c r="Q16">
        <f t="shared" si="24"/>
        <v>7.2355952586808012</v>
      </c>
      <c r="R16">
        <v>0</v>
      </c>
      <c r="S16">
        <f t="shared" si="25"/>
        <v>0</v>
      </c>
      <c r="T16">
        <v>5</v>
      </c>
      <c r="U16">
        <f t="shared" si="26"/>
        <v>4.5462585818041488</v>
      </c>
      <c r="V16">
        <f t="shared" si="27"/>
        <v>0.65765413386517002</v>
      </c>
      <c r="W16">
        <f t="shared" si="28"/>
        <v>3.6177976293404006</v>
      </c>
      <c r="X16">
        <f t="shared" si="29"/>
        <v>0.55844426984307383</v>
      </c>
      <c r="AM16" s="47">
        <f t="shared" si="0"/>
        <v>2.4916666666666667</v>
      </c>
      <c r="AN16" s="16">
        <f t="shared" si="1"/>
        <v>4.4972510204081634E-2</v>
      </c>
      <c r="AO16" s="16">
        <f t="shared" si="2"/>
        <v>7.8944727168128939</v>
      </c>
      <c r="AP16" s="16">
        <f t="shared" si="3"/>
        <v>0.93179343723231656</v>
      </c>
      <c r="AQ16" s="14">
        <f t="shared" si="16"/>
        <v>3.9472363584064469</v>
      </c>
      <c r="AR16" s="14">
        <f t="shared" si="17"/>
        <v>0.46589671861615828</v>
      </c>
      <c r="AS16" s="16">
        <f t="shared" si="4"/>
        <v>0</v>
      </c>
      <c r="AT16" s="16">
        <f t="shared" si="5"/>
        <v>0</v>
      </c>
      <c r="AU16" s="16">
        <f t="shared" si="6"/>
        <v>4.5</v>
      </c>
      <c r="AV16" s="16">
        <f t="shared" si="7"/>
        <v>0.70710678118654757</v>
      </c>
      <c r="AW16" s="16">
        <f t="shared" si="8"/>
        <v>5.6320220500505922</v>
      </c>
      <c r="AX16" s="16">
        <f t="shared" si="18"/>
        <v>1.5165446146403649</v>
      </c>
      <c r="AY16" s="14">
        <f t="shared" si="19"/>
        <v>1.4268266550737581</v>
      </c>
      <c r="AZ16" s="14">
        <f t="shared" si="20"/>
        <v>0.55261410090829166</v>
      </c>
      <c r="BA16" s="16">
        <f t="shared" si="9"/>
        <v>3.9472363584064469</v>
      </c>
      <c r="BB16" s="46">
        <f t="shared" si="21"/>
        <v>0.46589671861615828</v>
      </c>
      <c r="BC16">
        <f t="shared" si="22"/>
        <v>1</v>
      </c>
      <c r="BD16">
        <f t="shared" si="23"/>
        <v>0.23606223509972282</v>
      </c>
    </row>
    <row r="17" spans="3:54" x14ac:dyDescent="0.25"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</row>
    <row r="18" spans="3:54" x14ac:dyDescent="0.25"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</row>
    <row r="19" spans="3:54" ht="15.75" thickBot="1" x14ac:dyDescent="0.3"/>
    <row r="20" spans="3:54" x14ac:dyDescent="0.25">
      <c r="C20" s="22" t="str">
        <f t="shared" ref="C20:C33" si="30">B3</f>
        <v>t (h)</v>
      </c>
      <c r="D20" s="10" t="str">
        <f>H3</f>
        <v>Nro Lobulos</v>
      </c>
      <c r="E20" s="9" t="str">
        <f>I3</f>
        <v>Wavelenght [mm]</v>
      </c>
      <c r="F20" s="9" t="str">
        <f>K3</f>
        <v>Espesor corona[mm]</v>
      </c>
      <c r="G20" s="10" t="str">
        <f>N3</f>
        <v>t (h)</v>
      </c>
      <c r="H20" s="10" t="str">
        <f t="shared" ref="H20:H33" si="31">T3</f>
        <v>Nro Lobulos</v>
      </c>
      <c r="I20" s="9" t="str">
        <f t="shared" ref="I20:I33" si="32">U3</f>
        <v>Wavelenght [mm]</v>
      </c>
      <c r="J20" s="9" t="str">
        <f t="shared" ref="J20:J33" si="33">W3</f>
        <v>Espesor corona[mm]</v>
      </c>
      <c r="K20" s="10" t="s">
        <v>16</v>
      </c>
      <c r="L20" s="10" t="s">
        <v>17</v>
      </c>
      <c r="M20" s="10" t="s">
        <v>18</v>
      </c>
      <c r="N20" s="10" t="s">
        <v>21</v>
      </c>
      <c r="O20" s="10" t="s">
        <v>22</v>
      </c>
      <c r="P20" s="10" t="s">
        <v>23</v>
      </c>
      <c r="Q20" s="10" t="s">
        <v>24</v>
      </c>
      <c r="R20" s="11" t="s">
        <v>19</v>
      </c>
      <c r="S20" s="10" t="s">
        <v>20</v>
      </c>
      <c r="T20" s="21" t="s">
        <v>25</v>
      </c>
      <c r="U20" s="19" t="s">
        <v>26</v>
      </c>
    </row>
    <row r="21" spans="3:54" x14ac:dyDescent="0.25">
      <c r="C21" s="12">
        <f t="shared" si="30"/>
        <v>1.6666666666666666E-2</v>
      </c>
      <c r="D21" s="13">
        <f t="shared" ref="D21:D33" si="34">H4</f>
        <v>36</v>
      </c>
      <c r="E21" s="14">
        <f t="shared" ref="E21:E33" si="35">I4</f>
        <v>0.2952869849677548</v>
      </c>
      <c r="F21" s="14">
        <f t="shared" ref="F21:F33" si="36">K4</f>
        <v>0.50528566800418462</v>
      </c>
      <c r="G21" s="13">
        <v>1.6666666666666666E-2</v>
      </c>
      <c r="H21" s="13">
        <f t="shared" si="31"/>
        <v>48</v>
      </c>
      <c r="I21" s="14">
        <f t="shared" si="32"/>
        <v>0.19866971590625601</v>
      </c>
      <c r="J21" s="14">
        <f t="shared" si="33"/>
        <v>0.2327863331502249</v>
      </c>
      <c r="K21" s="13">
        <f t="shared" ref="K21:K33" si="37">AVERAGE(C21,G21)</f>
        <v>1.6666666666666666E-2</v>
      </c>
      <c r="L21" s="13">
        <f t="shared" ref="L21:L33" si="38">AVERAGE(D21,H21)</f>
        <v>42</v>
      </c>
      <c r="M21" s="13">
        <f t="shared" ref="M21:M33" si="39">_xlfn.STDEV.S(D21,H21)</f>
        <v>8.4852813742385695</v>
      </c>
      <c r="N21" s="13">
        <f>AVERAGE(E21,I21)</f>
        <v>0.24697835043700539</v>
      </c>
      <c r="O21" s="13">
        <f>_xlfn.STDEV.S(E21,I21)</f>
        <v>6.8318726133111074E-2</v>
      </c>
      <c r="P21" s="13">
        <f>AVERAGE(F21,J21)</f>
        <v>0.36903600057720476</v>
      </c>
      <c r="Q21" s="13">
        <f>_xlfn.STDEV.S(F21,J21)</f>
        <v>0.19268612754405859</v>
      </c>
      <c r="R21" s="13">
        <f t="shared" ref="R21:R33" si="40">K21-G21</f>
        <v>0</v>
      </c>
      <c r="S21" s="13">
        <f t="shared" ref="S21:S33" si="41">M21/L21*100</f>
        <v>20.203050891044214</v>
      </c>
      <c r="T21" s="13">
        <f>O21/N21*100</f>
        <v>27.661827853424153</v>
      </c>
      <c r="U21" s="15">
        <f>Q21/P21*100</f>
        <v>52.213368680204788</v>
      </c>
    </row>
    <row r="22" spans="3:54" x14ac:dyDescent="0.25">
      <c r="C22" s="12">
        <f t="shared" si="30"/>
        <v>4.1666666666666664E-2</v>
      </c>
      <c r="D22" s="13">
        <f t="shared" si="34"/>
        <v>32</v>
      </c>
      <c r="E22" s="14">
        <f t="shared" si="35"/>
        <v>0.3544837723704436</v>
      </c>
      <c r="F22" s="14">
        <f t="shared" si="36"/>
        <v>0.66257668550496907</v>
      </c>
      <c r="G22" s="13">
        <f t="shared" ref="G22:G33" si="42">N5</f>
        <v>0.05</v>
      </c>
      <c r="H22" s="13">
        <f t="shared" si="31"/>
        <v>34</v>
      </c>
      <c r="I22" s="14">
        <f t="shared" si="32"/>
        <v>0.31672319067300142</v>
      </c>
      <c r="J22" s="14">
        <f t="shared" si="33"/>
        <v>0.46550251703683476</v>
      </c>
      <c r="K22" s="13">
        <f t="shared" si="37"/>
        <v>4.5833333333333337E-2</v>
      </c>
      <c r="L22" s="13">
        <f t="shared" si="38"/>
        <v>33</v>
      </c>
      <c r="M22" s="13">
        <f t="shared" si="39"/>
        <v>1.4142135623730951</v>
      </c>
      <c r="N22" s="13">
        <f t="shared" ref="N22:N33" si="43">AVERAGE(E22,I22)</f>
        <v>0.33560348152172248</v>
      </c>
      <c r="O22" s="13">
        <f t="shared" ref="O22:O33" si="44">_xlfn.STDEV.S(E22,I22)</f>
        <v>2.6700763379809995E-2</v>
      </c>
      <c r="P22" s="13">
        <f t="shared" ref="P22:P33" si="45">AVERAGE(F22,J22)</f>
        <v>0.56403960127090191</v>
      </c>
      <c r="Q22" s="13">
        <f t="shared" ref="Q22:Q33" si="46">_xlfn.STDEV.S(F22,J22)</f>
        <v>0.13935248092051758</v>
      </c>
      <c r="R22" s="13">
        <f t="shared" si="40"/>
        <v>-4.1666666666666657E-3</v>
      </c>
      <c r="S22" s="13">
        <f t="shared" si="41"/>
        <v>4.2854956435548344</v>
      </c>
      <c r="T22" s="13">
        <f t="shared" ref="T22:T33" si="47">O22/N22*100</f>
        <v>7.9560448117942855</v>
      </c>
      <c r="U22" s="15">
        <f t="shared" ref="U22:U33" si="48">Q22/P22*100</f>
        <v>24.706151945098647</v>
      </c>
    </row>
    <row r="23" spans="3:54" x14ac:dyDescent="0.25">
      <c r="C23" s="12">
        <f t="shared" si="30"/>
        <v>7.4999999999999997E-2</v>
      </c>
      <c r="D23" s="13">
        <f t="shared" si="34"/>
        <v>26</v>
      </c>
      <c r="E23" s="14">
        <f t="shared" si="35"/>
        <v>0.46029999683114869</v>
      </c>
      <c r="F23" s="14">
        <f t="shared" si="36"/>
        <v>0.78794519991258216</v>
      </c>
      <c r="G23" s="13">
        <f t="shared" si="42"/>
        <v>7.4999999999999997E-2</v>
      </c>
      <c r="H23" s="13">
        <f t="shared" si="31"/>
        <v>28</v>
      </c>
      <c r="I23" s="14">
        <f t="shared" si="32"/>
        <v>0.4042000071870207</v>
      </c>
      <c r="J23" s="14">
        <f t="shared" si="33"/>
        <v>0.57355464388860566</v>
      </c>
      <c r="K23" s="13">
        <f t="shared" si="37"/>
        <v>7.4999999999999997E-2</v>
      </c>
      <c r="L23" s="13">
        <f t="shared" si="38"/>
        <v>27</v>
      </c>
      <c r="M23" s="13">
        <f t="shared" si="39"/>
        <v>1.4142135623730951</v>
      </c>
      <c r="N23" s="13">
        <f t="shared" si="43"/>
        <v>0.4322500020090847</v>
      </c>
      <c r="O23" s="13">
        <f t="shared" si="44"/>
        <v>3.9668683101857991E-2</v>
      </c>
      <c r="P23" s="13">
        <f t="shared" si="45"/>
        <v>0.68074992190059391</v>
      </c>
      <c r="Q23" s="13">
        <f t="shared" si="46"/>
        <v>0.15159701598690831</v>
      </c>
      <c r="R23" s="13">
        <f t="shared" si="40"/>
        <v>0</v>
      </c>
      <c r="S23" s="13">
        <f t="shared" si="41"/>
        <v>5.2378280087892417</v>
      </c>
      <c r="T23" s="13">
        <f t="shared" si="47"/>
        <v>9.1772545789425504</v>
      </c>
      <c r="U23" s="15">
        <f t="shared" si="48"/>
        <v>22.269119850012288</v>
      </c>
    </row>
    <row r="24" spans="3:54" x14ac:dyDescent="0.25">
      <c r="C24" s="12">
        <f t="shared" si="30"/>
        <v>0.11666666666666667</v>
      </c>
      <c r="D24" s="13">
        <f t="shared" si="34"/>
        <v>22</v>
      </c>
      <c r="E24" s="14">
        <f t="shared" si="35"/>
        <v>0.57820713057951945</v>
      </c>
      <c r="F24" s="14">
        <f t="shared" si="36"/>
        <v>0.94672704994090617</v>
      </c>
      <c r="G24" s="13">
        <f t="shared" si="42"/>
        <v>0.11666666666666667</v>
      </c>
      <c r="H24" s="13">
        <f t="shared" si="31"/>
        <v>23</v>
      </c>
      <c r="I24" s="14">
        <f t="shared" si="32"/>
        <v>0.52793099945185795</v>
      </c>
      <c r="J24" s="14">
        <f t="shared" si="33"/>
        <v>0.75562944170994983</v>
      </c>
      <c r="K24" s="13">
        <f t="shared" si="37"/>
        <v>0.11666666666666667</v>
      </c>
      <c r="L24" s="13">
        <f t="shared" si="38"/>
        <v>22.5</v>
      </c>
      <c r="M24" s="13">
        <f t="shared" si="39"/>
        <v>0.70710678118654757</v>
      </c>
      <c r="N24" s="13">
        <f t="shared" si="43"/>
        <v>0.55306906501568864</v>
      </c>
      <c r="O24" s="13">
        <f t="shared" si="44"/>
        <v>3.5550593252193508E-2</v>
      </c>
      <c r="P24" s="13">
        <f t="shared" si="45"/>
        <v>0.851178245825428</v>
      </c>
      <c r="Q24" s="13">
        <f t="shared" si="46"/>
        <v>0.13512641464863961</v>
      </c>
      <c r="R24" s="13">
        <f t="shared" si="40"/>
        <v>0</v>
      </c>
      <c r="S24" s="13">
        <f t="shared" si="41"/>
        <v>3.1426968052735447</v>
      </c>
      <c r="T24" s="13">
        <f t="shared" si="47"/>
        <v>6.4278759201954392</v>
      </c>
      <c r="U24" s="15">
        <f t="shared" si="48"/>
        <v>15.875219475046745</v>
      </c>
    </row>
    <row r="25" spans="3:54" x14ac:dyDescent="0.25">
      <c r="C25" s="12">
        <f t="shared" si="30"/>
        <v>0.15833333333333333</v>
      </c>
      <c r="D25" s="13">
        <f t="shared" si="34"/>
        <v>20</v>
      </c>
      <c r="E25" s="14">
        <f t="shared" si="35"/>
        <v>0.66912852748871321</v>
      </c>
      <c r="F25" s="14">
        <f t="shared" si="36"/>
        <v>1.0861646699360967</v>
      </c>
      <c r="G25" s="13">
        <f t="shared" si="42"/>
        <v>0.15833333333333333</v>
      </c>
      <c r="H25" s="13">
        <f t="shared" si="31"/>
        <v>19</v>
      </c>
      <c r="I25" s="14">
        <f t="shared" si="32"/>
        <v>0.67698052860929903</v>
      </c>
      <c r="J25" s="14">
        <f t="shared" si="33"/>
        <v>0.91860428405694194</v>
      </c>
      <c r="K25" s="13">
        <f t="shared" si="37"/>
        <v>0.15833333333333333</v>
      </c>
      <c r="L25" s="13">
        <f t="shared" si="38"/>
        <v>19.5</v>
      </c>
      <c r="M25" s="13">
        <f t="shared" si="39"/>
        <v>0.70710678118654757</v>
      </c>
      <c r="N25" s="13">
        <f t="shared" si="43"/>
        <v>0.67305452804900612</v>
      </c>
      <c r="O25" s="13">
        <f t="shared" si="44"/>
        <v>5.552203238250601E-3</v>
      </c>
      <c r="P25" s="13">
        <f t="shared" si="45"/>
        <v>1.0023844769965193</v>
      </c>
      <c r="Q25" s="13">
        <f t="shared" si="46"/>
        <v>0.11848308511338497</v>
      </c>
      <c r="R25" s="13">
        <f t="shared" si="40"/>
        <v>0</v>
      </c>
      <c r="S25" s="13">
        <f t="shared" si="41"/>
        <v>3.626188621469475</v>
      </c>
      <c r="T25" s="13">
        <f t="shared" si="47"/>
        <v>0.82492621427640644</v>
      </c>
      <c r="U25" s="15">
        <f t="shared" si="48"/>
        <v>11.820123698283926</v>
      </c>
    </row>
    <row r="26" spans="3:54" x14ac:dyDescent="0.25">
      <c r="C26" s="12">
        <f t="shared" si="30"/>
        <v>0.24166666666666667</v>
      </c>
      <c r="D26" s="13">
        <f t="shared" si="34"/>
        <v>18</v>
      </c>
      <c r="E26" s="14">
        <f t="shared" si="35"/>
        <v>0.80153349980345445</v>
      </c>
      <c r="F26" s="14">
        <f t="shared" si="36"/>
        <v>1.3220742197198341</v>
      </c>
      <c r="G26" s="13">
        <f t="shared" si="42"/>
        <v>0.24166666666666667</v>
      </c>
      <c r="H26" s="13">
        <f t="shared" si="31"/>
        <v>17</v>
      </c>
      <c r="I26" s="14">
        <f t="shared" si="32"/>
        <v>0.82835789998782605</v>
      </c>
      <c r="J26" s="14">
        <f t="shared" si="33"/>
        <v>1.1773378322420982</v>
      </c>
      <c r="K26" s="13">
        <f t="shared" si="37"/>
        <v>0.24166666666666667</v>
      </c>
      <c r="L26" s="13">
        <f t="shared" si="38"/>
        <v>17.5</v>
      </c>
      <c r="M26" s="13">
        <f t="shared" si="39"/>
        <v>0.70710678118654757</v>
      </c>
      <c r="N26" s="13">
        <f t="shared" si="43"/>
        <v>0.81494569989564025</v>
      </c>
      <c r="O26" s="13">
        <f t="shared" si="44"/>
        <v>1.8967715271630832E-2</v>
      </c>
      <c r="P26" s="13">
        <f t="shared" si="45"/>
        <v>1.249706025980966</v>
      </c>
      <c r="Q26" s="13">
        <f t="shared" si="46"/>
        <v>0.10234408106995074</v>
      </c>
      <c r="R26" s="13">
        <f t="shared" si="40"/>
        <v>0</v>
      </c>
      <c r="S26" s="13">
        <f t="shared" si="41"/>
        <v>4.0406101782088433</v>
      </c>
      <c r="T26" s="13">
        <f t="shared" si="47"/>
        <v>2.3274820977716413</v>
      </c>
      <c r="U26" s="15">
        <f t="shared" si="48"/>
        <v>8.1894524746021773</v>
      </c>
    </row>
    <row r="27" spans="3:54" x14ac:dyDescent="0.25">
      <c r="C27" s="12">
        <f t="shared" si="30"/>
        <v>0.40833333333333333</v>
      </c>
      <c r="D27" s="13">
        <f t="shared" si="34"/>
        <v>15</v>
      </c>
      <c r="E27" s="14">
        <f t="shared" si="35"/>
        <v>1.0897268421569899</v>
      </c>
      <c r="F27" s="14">
        <f t="shared" si="36"/>
        <v>1.7303443194249879</v>
      </c>
      <c r="G27" s="13">
        <f t="shared" si="42"/>
        <v>0.40833333333333333</v>
      </c>
      <c r="H27" s="13">
        <f t="shared" si="31"/>
        <v>15</v>
      </c>
      <c r="I27" s="14">
        <f t="shared" si="32"/>
        <v>1.0569344046759861</v>
      </c>
      <c r="J27" s="14">
        <f t="shared" si="33"/>
        <v>1.5657499520822697</v>
      </c>
      <c r="K27" s="13">
        <f t="shared" si="37"/>
        <v>0.40833333333333333</v>
      </c>
      <c r="L27" s="13">
        <f t="shared" si="38"/>
        <v>15</v>
      </c>
      <c r="M27" s="13">
        <f t="shared" si="39"/>
        <v>0</v>
      </c>
      <c r="N27" s="13">
        <f t="shared" si="43"/>
        <v>1.0733306234164881</v>
      </c>
      <c r="O27" s="13">
        <f t="shared" si="44"/>
        <v>2.3187754914453695E-2</v>
      </c>
      <c r="P27" s="13">
        <f t="shared" si="45"/>
        <v>1.6480471357536288</v>
      </c>
      <c r="Q27" s="13">
        <f t="shared" si="46"/>
        <v>0.11638579329314562</v>
      </c>
      <c r="R27" s="13">
        <f t="shared" si="40"/>
        <v>0</v>
      </c>
      <c r="S27" s="13">
        <f t="shared" si="41"/>
        <v>0</v>
      </c>
      <c r="T27" s="13">
        <f t="shared" si="47"/>
        <v>2.1603552911446253</v>
      </c>
      <c r="U27" s="15">
        <f t="shared" si="48"/>
        <v>7.062042751582104</v>
      </c>
    </row>
    <row r="28" spans="3:54" x14ac:dyDescent="0.25">
      <c r="C28" s="12">
        <f t="shared" si="30"/>
        <v>0.57499999999999996</v>
      </c>
      <c r="D28" s="13">
        <f t="shared" si="34"/>
        <v>10</v>
      </c>
      <c r="E28" s="14">
        <f t="shared" si="35"/>
        <v>1.7512301559614627</v>
      </c>
      <c r="F28" s="14">
        <f t="shared" si="36"/>
        <v>2.0628857092014918</v>
      </c>
      <c r="G28" s="13">
        <f t="shared" si="42"/>
        <v>0.57499999999999996</v>
      </c>
      <c r="H28" s="13">
        <f t="shared" si="31"/>
        <v>13</v>
      </c>
      <c r="I28" s="14">
        <f t="shared" si="32"/>
        <v>1.3023833162683047</v>
      </c>
      <c r="J28" s="14">
        <f t="shared" si="33"/>
        <v>1.8101507394880709</v>
      </c>
      <c r="K28" s="13">
        <f t="shared" si="37"/>
        <v>0.57499999999999996</v>
      </c>
      <c r="L28" s="13">
        <f t="shared" si="38"/>
        <v>11.5</v>
      </c>
      <c r="M28" s="13">
        <f t="shared" si="39"/>
        <v>2.1213203435596424</v>
      </c>
      <c r="N28" s="13">
        <f t="shared" si="43"/>
        <v>1.5268067361148838</v>
      </c>
      <c r="O28" s="13">
        <f t="shared" si="44"/>
        <v>0.31738264406118255</v>
      </c>
      <c r="P28" s="13">
        <f t="shared" si="45"/>
        <v>1.9365182243447814</v>
      </c>
      <c r="Q28" s="13">
        <f t="shared" si="46"/>
        <v>0.17871061092733664</v>
      </c>
      <c r="R28" s="13">
        <f t="shared" si="40"/>
        <v>0</v>
      </c>
      <c r="S28" s="13">
        <f t="shared" si="41"/>
        <v>18.446263857040368</v>
      </c>
      <c r="T28" s="13">
        <f t="shared" si="47"/>
        <v>20.787348952153252</v>
      </c>
      <c r="U28" s="15">
        <f t="shared" si="48"/>
        <v>9.228449734202897</v>
      </c>
    </row>
    <row r="29" spans="3:54" x14ac:dyDescent="0.25">
      <c r="C29" s="12">
        <f t="shared" si="30"/>
        <v>0.82499999999999996</v>
      </c>
      <c r="D29" s="13">
        <f t="shared" si="34"/>
        <v>8</v>
      </c>
      <c r="E29" s="14">
        <f t="shared" si="35"/>
        <v>2.3486285976133052</v>
      </c>
      <c r="F29" s="14">
        <f t="shared" si="36"/>
        <v>2.3737689134521132</v>
      </c>
      <c r="G29" s="13">
        <f t="shared" si="42"/>
        <v>0.82499999999999996</v>
      </c>
      <c r="H29" s="13">
        <f t="shared" si="31"/>
        <v>10</v>
      </c>
      <c r="I29" s="14">
        <f t="shared" si="32"/>
        <v>1.8359245265356321</v>
      </c>
      <c r="J29" s="14">
        <f t="shared" si="33"/>
        <v>2.1853744728502313</v>
      </c>
      <c r="K29" s="13">
        <f t="shared" si="37"/>
        <v>0.82499999999999996</v>
      </c>
      <c r="L29" s="13">
        <f t="shared" si="38"/>
        <v>9</v>
      </c>
      <c r="M29" s="13">
        <f t="shared" si="39"/>
        <v>1.4142135623730951</v>
      </c>
      <c r="N29" s="13">
        <f t="shared" si="43"/>
        <v>2.0922765620744688</v>
      </c>
      <c r="O29" s="13">
        <f t="shared" si="44"/>
        <v>0.36253652540097175</v>
      </c>
      <c r="P29" s="13">
        <f t="shared" si="45"/>
        <v>2.2795716931511723</v>
      </c>
      <c r="Q29" s="13">
        <f t="shared" si="46"/>
        <v>0.13321498648743688</v>
      </c>
      <c r="R29" s="13">
        <f t="shared" si="40"/>
        <v>0</v>
      </c>
      <c r="S29" s="13">
        <f t="shared" si="41"/>
        <v>15.713484026367725</v>
      </c>
      <c r="T29" s="13">
        <f t="shared" si="47"/>
        <v>17.327371150280481</v>
      </c>
      <c r="U29" s="15">
        <f t="shared" si="48"/>
        <v>5.843860357086939</v>
      </c>
    </row>
    <row r="30" spans="3:54" x14ac:dyDescent="0.25">
      <c r="C30" s="12">
        <f t="shared" si="30"/>
        <v>1.2416666666666667</v>
      </c>
      <c r="D30" s="13">
        <f t="shared" si="34"/>
        <v>7</v>
      </c>
      <c r="E30" s="14">
        <f t="shared" si="35"/>
        <v>3.0013707980086353</v>
      </c>
      <c r="F30" s="14">
        <f t="shared" si="36"/>
        <v>2.9512948992205765</v>
      </c>
      <c r="G30" s="13">
        <f t="shared" si="42"/>
        <v>1.2416666666666667</v>
      </c>
      <c r="H30" s="13">
        <f t="shared" si="31"/>
        <v>8</v>
      </c>
      <c r="I30" s="14">
        <f t="shared" si="32"/>
        <v>2.6160228022205896</v>
      </c>
      <c r="J30" s="14">
        <f t="shared" si="33"/>
        <v>2.7662987700059198</v>
      </c>
      <c r="K30" s="13">
        <f t="shared" si="37"/>
        <v>1.2416666666666667</v>
      </c>
      <c r="L30" s="13">
        <f t="shared" si="38"/>
        <v>7.5</v>
      </c>
      <c r="M30" s="13">
        <f t="shared" si="39"/>
        <v>0.70710678118654757</v>
      </c>
      <c r="N30" s="13">
        <f t="shared" si="43"/>
        <v>2.8086968001146122</v>
      </c>
      <c r="O30" s="13">
        <f t="shared" si="44"/>
        <v>0.27248218093837223</v>
      </c>
      <c r="P30" s="13">
        <f t="shared" si="45"/>
        <v>2.8587968346132482</v>
      </c>
      <c r="Q30" s="13">
        <f t="shared" si="46"/>
        <v>0.13081201746094653</v>
      </c>
      <c r="R30" s="13">
        <f t="shared" si="40"/>
        <v>0</v>
      </c>
      <c r="S30" s="13">
        <f t="shared" si="41"/>
        <v>9.4280904158206358</v>
      </c>
      <c r="T30" s="13">
        <f t="shared" si="47"/>
        <v>9.7013739940620596</v>
      </c>
      <c r="U30" s="15">
        <f t="shared" si="48"/>
        <v>4.5757717329585406</v>
      </c>
    </row>
    <row r="31" spans="3:54" x14ac:dyDescent="0.25">
      <c r="C31" s="12">
        <f t="shared" si="30"/>
        <v>1.6583333333333334</v>
      </c>
      <c r="D31" s="13">
        <f t="shared" si="34"/>
        <v>6</v>
      </c>
      <c r="E31" s="14">
        <f t="shared" si="35"/>
        <v>3.9154403719101585</v>
      </c>
      <c r="F31" s="14">
        <f t="shared" si="36"/>
        <v>3.544422005168578</v>
      </c>
      <c r="G31" s="13">
        <f t="shared" si="42"/>
        <v>1.6583333333333334</v>
      </c>
      <c r="H31" s="13">
        <f t="shared" si="31"/>
        <v>7</v>
      </c>
      <c r="I31" s="14">
        <f t="shared" si="32"/>
        <v>3.2013998474668144</v>
      </c>
      <c r="J31" s="14">
        <f t="shared" si="33"/>
        <v>3.2511262226635336</v>
      </c>
      <c r="K31" s="13">
        <f t="shared" si="37"/>
        <v>1.6583333333333334</v>
      </c>
      <c r="L31" s="13">
        <f t="shared" si="38"/>
        <v>6.5</v>
      </c>
      <c r="M31" s="13">
        <f t="shared" si="39"/>
        <v>0.70710678118654757</v>
      </c>
      <c r="N31" s="13">
        <f t="shared" si="43"/>
        <v>3.5584201096884867</v>
      </c>
      <c r="O31" s="13">
        <f t="shared" si="44"/>
        <v>0.50490289687588741</v>
      </c>
      <c r="P31" s="13">
        <f t="shared" si="45"/>
        <v>3.3977741139160558</v>
      </c>
      <c r="Q31" s="13">
        <f t="shared" si="46"/>
        <v>0.20739143670273166</v>
      </c>
      <c r="R31" s="13">
        <f t="shared" si="40"/>
        <v>0</v>
      </c>
      <c r="S31" s="13">
        <f t="shared" si="41"/>
        <v>10.878565864408424</v>
      </c>
      <c r="T31" s="13">
        <f t="shared" si="47"/>
        <v>14.188962553948919</v>
      </c>
      <c r="U31" s="15">
        <f t="shared" si="48"/>
        <v>6.103744090972123</v>
      </c>
    </row>
    <row r="32" spans="3:54" x14ac:dyDescent="0.25">
      <c r="C32" s="12">
        <f t="shared" si="30"/>
        <v>2.0750000000000002</v>
      </c>
      <c r="D32" s="13">
        <f t="shared" si="34"/>
        <v>5</v>
      </c>
      <c r="E32" s="14">
        <f t="shared" si="35"/>
        <v>5.1122317064817855</v>
      </c>
      <c r="F32" s="14">
        <f t="shared" si="36"/>
        <v>4.0681847315884578</v>
      </c>
      <c r="G32" s="13">
        <f t="shared" si="42"/>
        <v>2.0750000000000002</v>
      </c>
      <c r="H32" s="13">
        <f t="shared" si="31"/>
        <v>6</v>
      </c>
      <c r="I32" s="14">
        <f t="shared" si="32"/>
        <v>3.7567535451964456</v>
      </c>
      <c r="J32" s="14">
        <f t="shared" si="33"/>
        <v>3.5874353801760983</v>
      </c>
      <c r="K32" s="13">
        <f t="shared" si="37"/>
        <v>2.0750000000000002</v>
      </c>
      <c r="L32" s="13">
        <f t="shared" si="38"/>
        <v>5.5</v>
      </c>
      <c r="M32" s="13">
        <f t="shared" si="39"/>
        <v>0.70710678118654757</v>
      </c>
      <c r="N32" s="13">
        <f t="shared" si="43"/>
        <v>4.4344926258391153</v>
      </c>
      <c r="O32" s="13">
        <f t="shared" si="44"/>
        <v>0.95846779959513906</v>
      </c>
      <c r="P32" s="13">
        <f t="shared" si="45"/>
        <v>3.8278100558822779</v>
      </c>
      <c r="Q32" s="13">
        <f t="shared" si="46"/>
        <v>0.33994112643471397</v>
      </c>
      <c r="R32" s="13">
        <f t="shared" si="40"/>
        <v>0</v>
      </c>
      <c r="S32" s="13">
        <f t="shared" si="41"/>
        <v>12.856486930664502</v>
      </c>
      <c r="T32" s="13">
        <f t="shared" si="47"/>
        <v>21.613922504015289</v>
      </c>
      <c r="U32" s="15">
        <f t="shared" si="48"/>
        <v>8.880825366773859</v>
      </c>
    </row>
    <row r="33" spans="3:21" x14ac:dyDescent="0.25">
      <c r="C33" s="12">
        <f t="shared" si="30"/>
        <v>2.4916666666666667</v>
      </c>
      <c r="D33" s="13">
        <f t="shared" si="34"/>
        <v>4</v>
      </c>
      <c r="E33" s="14">
        <f t="shared" si="35"/>
        <v>6.7177855182970356</v>
      </c>
      <c r="F33" s="14">
        <f t="shared" si="36"/>
        <v>4.2766750874724933</v>
      </c>
      <c r="G33" s="13">
        <f t="shared" si="42"/>
        <v>2.4916666666666667</v>
      </c>
      <c r="H33" s="13">
        <f t="shared" si="31"/>
        <v>5</v>
      </c>
      <c r="I33" s="14">
        <f t="shared" si="32"/>
        <v>4.5462585818041488</v>
      </c>
      <c r="J33" s="14">
        <f t="shared" si="33"/>
        <v>3.6177976293404006</v>
      </c>
      <c r="K33" s="13">
        <f t="shared" si="37"/>
        <v>2.4916666666666667</v>
      </c>
      <c r="L33" s="13">
        <f t="shared" si="38"/>
        <v>4.5</v>
      </c>
      <c r="M33" s="13">
        <f t="shared" si="39"/>
        <v>0.70710678118654757</v>
      </c>
      <c r="N33" s="13">
        <f t="shared" si="43"/>
        <v>5.6320220500505922</v>
      </c>
      <c r="O33" s="13">
        <f t="shared" si="44"/>
        <v>1.5355014223233707</v>
      </c>
      <c r="P33" s="13">
        <f t="shared" si="45"/>
        <v>3.9472363584064469</v>
      </c>
      <c r="Q33" s="13">
        <f t="shared" si="46"/>
        <v>0.46589671861615828</v>
      </c>
      <c r="R33" s="13">
        <f t="shared" si="40"/>
        <v>0</v>
      </c>
      <c r="S33" s="13">
        <f t="shared" si="41"/>
        <v>15.713484026367725</v>
      </c>
      <c r="T33" s="13">
        <f t="shared" si="47"/>
        <v>27.263767944757554</v>
      </c>
      <c r="U33" s="15">
        <f t="shared" si="48"/>
        <v>11.803111754986142</v>
      </c>
    </row>
    <row r="34" spans="3:21" x14ac:dyDescent="0.25">
      <c r="C34" s="24"/>
      <c r="D34" s="25"/>
      <c r="E34" s="26"/>
      <c r="F34" s="26"/>
      <c r="G34" s="25"/>
      <c r="H34" s="25"/>
      <c r="I34" s="26"/>
      <c r="J34" s="26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8"/>
    </row>
    <row r="35" spans="3:21" ht="15.75" thickBot="1" x14ac:dyDescent="0.3">
      <c r="C35" s="37"/>
      <c r="D35" s="32"/>
      <c r="E35" s="31"/>
      <c r="F35" s="31"/>
      <c r="G35" s="32"/>
      <c r="H35" s="32"/>
      <c r="I35" s="31"/>
      <c r="J35" s="31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4"/>
    </row>
  </sheetData>
  <mergeCells count="3">
    <mergeCell ref="B2:H2"/>
    <mergeCell ref="N2:T2"/>
    <mergeCell ref="AM2:B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8"/>
  <sheetViews>
    <sheetView topLeftCell="AG1" zoomScale="85" zoomScaleNormal="85" workbookViewId="0">
      <selection activeCell="BD13" sqref="BD4:BD13"/>
    </sheetView>
  </sheetViews>
  <sheetFormatPr baseColWidth="10" defaultRowHeight="15" x14ac:dyDescent="0.25"/>
  <cols>
    <col min="4" max="4" width="14.7109375" bestFit="1" customWidth="1"/>
    <col min="6" max="6" width="15.85546875" bestFit="1" customWidth="1"/>
    <col min="9" max="9" width="17.28515625" bestFit="1" customWidth="1"/>
    <col min="10" max="10" width="19.28515625" bestFit="1" customWidth="1"/>
    <col min="11" max="11" width="13.140625" customWidth="1"/>
    <col min="12" max="12" width="11.85546875" customWidth="1"/>
    <col min="16" max="16" width="14.7109375" bestFit="1" customWidth="1"/>
    <col min="18" max="18" width="15.85546875" bestFit="1" customWidth="1"/>
    <col min="21" max="21" width="17.28515625" bestFit="1" customWidth="1"/>
    <col min="22" max="22" width="19.28515625" bestFit="1" customWidth="1"/>
    <col min="23" max="24" width="19.28515625" customWidth="1"/>
    <col min="28" max="28" width="14.7109375" bestFit="1" customWidth="1"/>
    <col min="30" max="30" width="15.85546875" bestFit="1" customWidth="1"/>
    <col min="33" max="33" width="17.28515625" bestFit="1" customWidth="1"/>
    <col min="34" max="35" width="19.28515625" bestFit="1" customWidth="1"/>
  </cols>
  <sheetData>
    <row r="1" spans="2:56" ht="15.75" thickBot="1" x14ac:dyDescent="0.3"/>
    <row r="2" spans="2:56" ht="15.75" thickBot="1" x14ac:dyDescent="0.3">
      <c r="B2" s="49" t="s">
        <v>5</v>
      </c>
      <c r="C2" s="50"/>
      <c r="D2" s="50"/>
      <c r="E2" s="50"/>
      <c r="F2" s="50"/>
      <c r="G2" s="50"/>
      <c r="H2" s="51"/>
      <c r="I2" s="4"/>
      <c r="J2" s="4"/>
      <c r="K2" s="4"/>
      <c r="L2" s="4"/>
      <c r="N2" s="49" t="s">
        <v>6</v>
      </c>
      <c r="O2" s="50"/>
      <c r="P2" s="50"/>
      <c r="Q2" s="50"/>
      <c r="R2" s="50"/>
      <c r="S2" s="50"/>
      <c r="T2" s="51"/>
      <c r="U2" s="4"/>
      <c r="V2" s="4"/>
      <c r="W2" s="4"/>
      <c r="X2" s="4"/>
      <c r="Z2" s="49" t="s">
        <v>7</v>
      </c>
      <c r="AA2" s="50"/>
      <c r="AB2" s="50"/>
      <c r="AC2" s="50"/>
      <c r="AD2" s="50"/>
      <c r="AE2" s="50"/>
      <c r="AF2" s="51"/>
      <c r="AM2" s="52" t="s">
        <v>39</v>
      </c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4"/>
    </row>
    <row r="3" spans="2:56" ht="15.75" thickBot="1" x14ac:dyDescent="0.3">
      <c r="B3" s="1" t="s">
        <v>0</v>
      </c>
      <c r="C3" s="1" t="s">
        <v>13</v>
      </c>
      <c r="D3" s="2" t="s">
        <v>1</v>
      </c>
      <c r="E3" s="2" t="s">
        <v>3</v>
      </c>
      <c r="F3" s="2" t="s">
        <v>2</v>
      </c>
      <c r="G3" s="2" t="s">
        <v>8</v>
      </c>
      <c r="H3" s="3" t="s">
        <v>4</v>
      </c>
      <c r="I3" s="5" t="s">
        <v>9</v>
      </c>
      <c r="J3" s="5" t="s">
        <v>11</v>
      </c>
      <c r="K3" s="5" t="s">
        <v>10</v>
      </c>
      <c r="L3" s="5" t="s">
        <v>12</v>
      </c>
      <c r="N3" s="1" t="s">
        <v>0</v>
      </c>
      <c r="O3" s="1" t="s">
        <v>13</v>
      </c>
      <c r="P3" s="2" t="s">
        <v>1</v>
      </c>
      <c r="Q3" s="2" t="s">
        <v>3</v>
      </c>
      <c r="R3" s="2" t="s">
        <v>2</v>
      </c>
      <c r="S3" s="2" t="s">
        <v>8</v>
      </c>
      <c r="T3" s="3" t="s">
        <v>4</v>
      </c>
      <c r="U3" s="5" t="s">
        <v>9</v>
      </c>
      <c r="V3" s="5" t="s">
        <v>11</v>
      </c>
      <c r="W3" s="5" t="s">
        <v>10</v>
      </c>
      <c r="X3" s="5" t="s">
        <v>12</v>
      </c>
      <c r="Z3" s="1" t="s">
        <v>0</v>
      </c>
      <c r="AA3" s="1" t="s">
        <v>13</v>
      </c>
      <c r="AB3" s="2" t="s">
        <v>1</v>
      </c>
      <c r="AC3" s="2" t="s">
        <v>3</v>
      </c>
      <c r="AD3" s="2" t="s">
        <v>2</v>
      </c>
      <c r="AE3" s="2" t="s">
        <v>8</v>
      </c>
      <c r="AF3" s="3" t="s">
        <v>4</v>
      </c>
      <c r="AG3" s="5" t="s">
        <v>9</v>
      </c>
      <c r="AH3" s="5" t="s">
        <v>11</v>
      </c>
      <c r="AI3" s="5" t="s">
        <v>10</v>
      </c>
      <c r="AJ3" s="5" t="s">
        <v>12</v>
      </c>
      <c r="AM3" s="42" t="s">
        <v>37</v>
      </c>
      <c r="AN3" s="43" t="s">
        <v>38</v>
      </c>
      <c r="AO3" s="43" t="s">
        <v>28</v>
      </c>
      <c r="AP3" s="43" t="s">
        <v>29</v>
      </c>
      <c r="AQ3" s="43" t="s">
        <v>40</v>
      </c>
      <c r="AR3" s="43" t="s">
        <v>41</v>
      </c>
      <c r="AS3" s="43" t="s">
        <v>30</v>
      </c>
      <c r="AT3" s="43" t="s">
        <v>31</v>
      </c>
      <c r="AU3" s="43" t="s">
        <v>17</v>
      </c>
      <c r="AV3" s="43" t="s">
        <v>32</v>
      </c>
      <c r="AW3" s="43" t="s">
        <v>33</v>
      </c>
      <c r="AX3" s="43" t="s">
        <v>34</v>
      </c>
      <c r="AY3" s="43" t="s">
        <v>42</v>
      </c>
      <c r="AZ3" s="43" t="s">
        <v>43</v>
      </c>
      <c r="BA3" s="43" t="s">
        <v>35</v>
      </c>
      <c r="BB3" s="44" t="s">
        <v>36</v>
      </c>
      <c r="BC3" s="48" t="s">
        <v>44</v>
      </c>
      <c r="BD3" s="48" t="s">
        <v>45</v>
      </c>
    </row>
    <row r="4" spans="2:56" x14ac:dyDescent="0.25">
      <c r="B4">
        <v>3.3333333333333333E-2</v>
      </c>
      <c r="C4">
        <f>B4/'0%'!$A$28</f>
        <v>3.7291669369591456E-4</v>
      </c>
      <c r="D4">
        <v>6.9527348394768129</v>
      </c>
      <c r="E4">
        <f>(D4/PI())^(1/2)*2</f>
        <v>2.9753145954133595</v>
      </c>
      <c r="F4">
        <v>4.4298454221165278</v>
      </c>
      <c r="G4">
        <f>(F4/PI())^(1/2)*2</f>
        <v>2.3749219710345839</v>
      </c>
      <c r="H4">
        <v>44</v>
      </c>
      <c r="I4">
        <f>PI()*E4/H4</f>
        <v>0.21243696534247949</v>
      </c>
      <c r="J4">
        <f>LOG(I4)</f>
        <v>-0.67276991109600393</v>
      </c>
      <c r="K4">
        <f>(E4-G4)/2</f>
        <v>0.3001963121893878</v>
      </c>
      <c r="L4">
        <f>LOG(K4)</f>
        <v>-0.52259464722145155</v>
      </c>
      <c r="N4">
        <v>3.3333333333333333E-2</v>
      </c>
      <c r="O4">
        <f>N4/'0%'!$A$28</f>
        <v>3.7291669369591456E-4</v>
      </c>
      <c r="P4">
        <v>7.4747324613555293</v>
      </c>
      <c r="Q4">
        <f>(P4/PI())^(1/2)*2</f>
        <v>3.0849837853890669</v>
      </c>
      <c r="R4">
        <v>4.6328775267538642</v>
      </c>
      <c r="S4">
        <f>(R4/PI())^(1/2)*2</f>
        <v>2.4287368883800191</v>
      </c>
      <c r="T4">
        <v>40</v>
      </c>
      <c r="U4">
        <f>PI()*Q4/T4</f>
        <v>0.24229405991554809</v>
      </c>
      <c r="V4">
        <f>LOG(U4)</f>
        <v>-0.61565723290137864</v>
      </c>
      <c r="W4">
        <f>(Q4-S4)/2</f>
        <v>0.32812344850452391</v>
      </c>
      <c r="X4">
        <f>LOG(W4)</f>
        <v>-0.48396273275859103</v>
      </c>
      <c r="Z4">
        <v>3.3333333333333333E-2</v>
      </c>
      <c r="AA4">
        <f>Z4/'0%'!$A$28</f>
        <v>3.7291669369591456E-4</v>
      </c>
      <c r="AB4">
        <v>7.6492271105826397</v>
      </c>
      <c r="AC4">
        <f>(AB4/PI())^(1/2)*2</f>
        <v>3.1207849082969665</v>
      </c>
      <c r="AD4">
        <v>4.7449464922711053</v>
      </c>
      <c r="AE4">
        <f>(AD4/PI())^(1/2)*2</f>
        <v>2.4579368404440278</v>
      </c>
      <c r="AF4">
        <v>46</v>
      </c>
      <c r="AG4">
        <f>PI()*AC4/AF4</f>
        <v>0.21313554220303577</v>
      </c>
      <c r="AH4">
        <f>LOG(AG4)</f>
        <v>-0.67134412186929804</v>
      </c>
      <c r="AI4">
        <f>(AC4-AE4)/2</f>
        <v>0.33142403392646935</v>
      </c>
      <c r="AJ4">
        <f>LOG(AI4)</f>
        <v>-0.47961600097650359</v>
      </c>
      <c r="AM4" s="45">
        <f>AVERAGE(B4,N4,Z4)</f>
        <v>3.3333333333333333E-2</v>
      </c>
      <c r="AN4" s="14">
        <f>AVERAGE(C4,O4,AA4)</f>
        <v>3.7291669369591456E-4</v>
      </c>
      <c r="AO4" s="14">
        <f>AVERAGE(E4,Q4,AC4)</f>
        <v>3.060361096366464</v>
      </c>
      <c r="AP4" s="14">
        <f>_xlfn.STDEV.S(E4,Q4,AC4)</f>
        <v>7.5796507793179216E-2</v>
      </c>
      <c r="AQ4" s="14">
        <f>AO4/2</f>
        <v>1.530180548183232</v>
      </c>
      <c r="AR4" s="14">
        <f>AP4/2</f>
        <v>3.7898253896589608E-2</v>
      </c>
      <c r="AS4" s="14">
        <f>AVERAGE(G4,S4,AE4)</f>
        <v>2.4205318999528771</v>
      </c>
      <c r="AT4" s="14">
        <f>_xlfn.STDEV.S(G4,S4,AE4)</f>
        <v>4.2111263482397548E-2</v>
      </c>
      <c r="AU4" s="14">
        <f>AVERAGE(H4,T4,AF4)</f>
        <v>43.333333333333336</v>
      </c>
      <c r="AV4" s="14">
        <f>_xlfn.STDEV.S(H4,T4,AF4)</f>
        <v>3.0550504633038931</v>
      </c>
      <c r="AW4" s="14">
        <f>AVERAGE(I4,U4,AG4)</f>
        <v>0.22262218915368778</v>
      </c>
      <c r="AX4" s="14">
        <f>PI()/AU4*AP4+PI()*AO4/AU4^2*AV4</f>
        <v>2.1137277876884547E-2</v>
      </c>
      <c r="AY4" s="14">
        <f>AW4/AQ4</f>
        <v>0.14548753048651997</v>
      </c>
      <c r="AZ4" s="14">
        <f>1/AQ4*AX4+AW4/AQ4^2*AR4</f>
        <v>1.7416899775450006E-2</v>
      </c>
      <c r="BA4" s="14">
        <f>AVERAGE(K4,W4,AI4)</f>
        <v>0.31991459820679369</v>
      </c>
      <c r="BB4" s="46">
        <f>(AT4+AP4)/2</f>
        <v>5.8953885637788382E-2</v>
      </c>
      <c r="BC4">
        <f>AQ4/BA4</f>
        <v>4.7830907272137644</v>
      </c>
      <c r="BD4">
        <f>1/BA4*AR4+AQ4/BA4^2*BB4</f>
        <v>0.99989196934722124</v>
      </c>
    </row>
    <row r="5" spans="2:56" x14ac:dyDescent="0.25">
      <c r="B5">
        <v>6.6666666666666666E-2</v>
      </c>
      <c r="C5">
        <f>B5/'0%'!$A$28</f>
        <v>7.4583338739182912E-4</v>
      </c>
      <c r="D5">
        <v>7.8992271105826397</v>
      </c>
      <c r="E5">
        <f t="shared" ref="E5:E18" si="0">(D5/PI())^(1/2)*2</f>
        <v>3.1713732561838093</v>
      </c>
      <c r="F5">
        <v>4.367717003567182</v>
      </c>
      <c r="G5">
        <f t="shared" ref="G5:G18" si="1">(F5/PI())^(1/2)*2</f>
        <v>2.3582090681603929</v>
      </c>
      <c r="H5">
        <v>38</v>
      </c>
      <c r="I5">
        <f t="shared" ref="I5:I18" si="2">PI()*E5/H5</f>
        <v>0.26218849798468935</v>
      </c>
      <c r="J5">
        <f t="shared" ref="J5:J18" si="3">LOG(I5)</f>
        <v>-0.58138636440546088</v>
      </c>
      <c r="K5">
        <f t="shared" ref="K5:K18" si="4">(E5-G5)/2</f>
        <v>0.40658209401170819</v>
      </c>
      <c r="L5">
        <f t="shared" ref="L5:L18" si="5">LOG(K5)</f>
        <v>-0.39085175172637332</v>
      </c>
      <c r="N5">
        <v>6.6666666666666666E-2</v>
      </c>
      <c r="O5">
        <f>N5/'0%'!$A$28</f>
        <v>7.4583338739182912E-4</v>
      </c>
      <c r="P5">
        <v>8.5469678953626627</v>
      </c>
      <c r="Q5">
        <f t="shared" ref="Q5:Q21" si="6">(P5/PI())^(1/2)*2</f>
        <v>3.298838812666907</v>
      </c>
      <c r="R5">
        <v>4.4482758620689653</v>
      </c>
      <c r="S5">
        <f t="shared" ref="S5:S21" si="7">(R5/PI())^(1/2)*2</f>
        <v>2.3798572926705295</v>
      </c>
      <c r="T5">
        <v>36</v>
      </c>
      <c r="U5">
        <f t="shared" ref="U5:U21" si="8">PI()*Q5/T5</f>
        <v>0.28787799386808977</v>
      </c>
      <c r="V5">
        <f t="shared" ref="V5:V21" si="9">LOG(U5)</f>
        <v>-0.54079153243672717</v>
      </c>
      <c r="W5">
        <f t="shared" ref="W5:W21" si="10">(Q5-S5)/2</f>
        <v>0.45949075999818878</v>
      </c>
      <c r="X5">
        <f t="shared" ref="X5:X21" si="11">LOG(W5)</f>
        <v>-0.33772321751431628</v>
      </c>
      <c r="Z5">
        <v>6.6666666666666666E-2</v>
      </c>
      <c r="AA5">
        <f>Z5/'0%'!$A$28</f>
        <v>7.4583338739182912E-4</v>
      </c>
      <c r="AB5">
        <v>8.4340071343638527</v>
      </c>
      <c r="AC5">
        <f t="shared" ref="AC5:AC21" si="12">(AB5/PI())^(1/2)*2</f>
        <v>3.2769667993512761</v>
      </c>
      <c r="AD5">
        <v>4.5743162901307972</v>
      </c>
      <c r="AE5">
        <f t="shared" ref="AE5:AE21" si="13">(AD5/PI())^(1/2)*2</f>
        <v>2.413338018330788</v>
      </c>
      <c r="AF5">
        <v>40</v>
      </c>
      <c r="AG5">
        <f t="shared" ref="AG5:AG21" si="14">PI()*AC5/AF5</f>
        <v>0.25737237057249068</v>
      </c>
      <c r="AH5">
        <f t="shared" ref="AH5:AH21" si="15">LOG(AG5)</f>
        <v>-0.58943807729160491</v>
      </c>
      <c r="AI5">
        <f t="shared" ref="AI5:AI21" si="16">(AC5-AE5)/2</f>
        <v>0.43181439051024406</v>
      </c>
      <c r="AJ5">
        <f t="shared" ref="AJ5:AJ21" si="17">LOG(AI5)</f>
        <v>-0.36470288859963068</v>
      </c>
      <c r="AM5" s="45">
        <f t="shared" ref="AM5:AN18" si="18">AVERAGE(B5,N5,Z5)</f>
        <v>6.6666666666666666E-2</v>
      </c>
      <c r="AN5" s="14">
        <f t="shared" si="18"/>
        <v>7.4583338739182912E-4</v>
      </c>
      <c r="AO5" s="14">
        <f t="shared" ref="AO5:AO18" si="19">AVERAGE(E5,Q5,AC5)</f>
        <v>3.2490596227339972</v>
      </c>
      <c r="AP5" s="14">
        <f t="shared" ref="AP5:AP18" si="20">_xlfn.STDEV.S(E5,Q5,AC5)</f>
        <v>6.8161388648174073E-2</v>
      </c>
      <c r="AQ5" s="14">
        <f t="shared" ref="AQ5:AQ21" si="21">AO5/2</f>
        <v>1.6245298113669986</v>
      </c>
      <c r="AR5" s="14">
        <f t="shared" ref="AR5:AR21" si="22">AP5/2</f>
        <v>3.4080694324087037E-2</v>
      </c>
      <c r="AS5" s="14">
        <f t="shared" ref="AS5:AS18" si="23">AVERAGE(G5,S5,AE5)</f>
        <v>2.3838014597205701</v>
      </c>
      <c r="AT5" s="14">
        <f t="shared" ref="AT5:AT18" si="24">_xlfn.STDEV.S(G5,S5,AE5)</f>
        <v>2.7775306065126376E-2</v>
      </c>
      <c r="AU5" s="14">
        <f t="shared" ref="AU5:AU18" si="25">AVERAGE(H5,T5,AF5)</f>
        <v>38</v>
      </c>
      <c r="AV5" s="14">
        <f t="shared" ref="AV5:AV18" si="26">_xlfn.STDEV.S(H5,T5,AF5)</f>
        <v>2</v>
      </c>
      <c r="AW5" s="14">
        <f t="shared" ref="AW5:AW18" si="27">AVERAGE(I5,U5,AG5)</f>
        <v>0.2691462874750899</v>
      </c>
      <c r="AX5" s="14">
        <f t="shared" ref="AX5:AX18" si="28">PI()/AU5*AP5+PI()*AO5/AU5^2*AV5</f>
        <v>1.9772566316803901E-2</v>
      </c>
      <c r="AY5" s="14">
        <f t="shared" ref="AY5:AY21" si="29">AW5/AQ5</f>
        <v>0.16567642255121834</v>
      </c>
      <c r="AZ5" s="14">
        <f t="shared" ref="AZ5:AZ21" si="30">1/AQ5*AX5+AW5/AQ5^2*AR5</f>
        <v>1.5646948213951763E-2</v>
      </c>
      <c r="BA5" s="14">
        <f t="shared" ref="BA5:BA18" si="31">AVERAGE(K5,W5,AI5)</f>
        <v>0.4326290815067137</v>
      </c>
      <c r="BB5" s="46">
        <f t="shared" ref="BB5:BB21" si="32">(AT5+AP5)/2</f>
        <v>4.7968347356650225E-2</v>
      </c>
      <c r="BC5">
        <f t="shared" ref="BC5:BC21" si="33">AQ5/BA5</f>
        <v>3.7550175908407777</v>
      </c>
      <c r="BD5">
        <f t="shared" ref="BD5:BD21" si="34">1/BA5*AR5+AQ5/BA5^2*BB5</f>
        <v>0.49511854752312867</v>
      </c>
    </row>
    <row r="6" spans="2:56" x14ac:dyDescent="0.25">
      <c r="B6">
        <v>0.1</v>
      </c>
      <c r="C6">
        <f>B6/'0%'!$A$28</f>
        <v>1.1187500810877437E-3</v>
      </c>
      <c r="D6">
        <v>8.6013674197384056</v>
      </c>
      <c r="E6">
        <f t="shared" si="0"/>
        <v>3.30932034375755</v>
      </c>
      <c r="F6">
        <v>4.1165279429250896</v>
      </c>
      <c r="G6">
        <f t="shared" si="1"/>
        <v>2.2893942788299957</v>
      </c>
      <c r="H6">
        <v>34</v>
      </c>
      <c r="I6">
        <f t="shared" si="2"/>
        <v>0.30578048471541086</v>
      </c>
      <c r="J6">
        <f t="shared" si="3"/>
        <v>-0.51459023524436143</v>
      </c>
      <c r="K6">
        <f t="shared" si="4"/>
        <v>0.50996303246377717</v>
      </c>
      <c r="L6">
        <f t="shared" si="5"/>
        <v>-0.29246130503713846</v>
      </c>
      <c r="N6">
        <v>0.1</v>
      </c>
      <c r="O6">
        <f>N6/'0%'!$A$28</f>
        <v>1.1187500810877437E-3</v>
      </c>
      <c r="P6">
        <v>9.4982164090368606</v>
      </c>
      <c r="Q6">
        <f t="shared" si="6"/>
        <v>3.47757167236538</v>
      </c>
      <c r="R6">
        <v>4.2547562425683711</v>
      </c>
      <c r="S6">
        <f t="shared" si="7"/>
        <v>2.327514532982951</v>
      </c>
      <c r="T6">
        <v>33</v>
      </c>
      <c r="U6">
        <f t="shared" si="8"/>
        <v>0.3310640490374257</v>
      </c>
      <c r="V6">
        <f t="shared" si="9"/>
        <v>-0.48008797766646299</v>
      </c>
      <c r="W6">
        <f t="shared" si="10"/>
        <v>0.57502856969121452</v>
      </c>
      <c r="X6">
        <f t="shared" si="11"/>
        <v>-0.24031057730861599</v>
      </c>
      <c r="Z6">
        <v>0.1</v>
      </c>
      <c r="AA6">
        <f>Z6/'0%'!$A$28</f>
        <v>1.1187500810877437E-3</v>
      </c>
      <c r="AB6">
        <v>9.7181926278240205</v>
      </c>
      <c r="AC6">
        <f t="shared" si="12"/>
        <v>3.5176110013899025</v>
      </c>
      <c r="AD6">
        <v>4.5136741973840664</v>
      </c>
      <c r="AE6">
        <f t="shared" si="13"/>
        <v>2.3972877341195695</v>
      </c>
      <c r="AF6">
        <v>36</v>
      </c>
      <c r="AG6">
        <f t="shared" si="14"/>
        <v>0.30696946889314314</v>
      </c>
      <c r="AH6">
        <f t="shared" si="15"/>
        <v>-0.51290481719579506</v>
      </c>
      <c r="AI6">
        <f t="shared" si="16"/>
        <v>0.56016163363516647</v>
      </c>
      <c r="AJ6">
        <f t="shared" si="17"/>
        <v>-0.25168664001644675</v>
      </c>
      <c r="AM6" s="45">
        <f t="shared" si="18"/>
        <v>0.10000000000000002</v>
      </c>
      <c r="AN6" s="14">
        <f t="shared" si="18"/>
        <v>1.1187500810877437E-3</v>
      </c>
      <c r="AO6" s="14">
        <f t="shared" si="19"/>
        <v>3.4348343391709442</v>
      </c>
      <c r="AP6" s="14">
        <f t="shared" si="20"/>
        <v>0.11052650926659467</v>
      </c>
      <c r="AQ6" s="14">
        <f t="shared" si="21"/>
        <v>1.7174171695854721</v>
      </c>
      <c r="AR6" s="14">
        <f t="shared" si="22"/>
        <v>5.5263254633297336E-2</v>
      </c>
      <c r="AS6" s="14">
        <f t="shared" si="23"/>
        <v>2.3380655153108383</v>
      </c>
      <c r="AT6" s="14">
        <f t="shared" si="24"/>
        <v>5.4715097044996337E-2</v>
      </c>
      <c r="AU6" s="14">
        <f t="shared" si="25"/>
        <v>34.333333333333336</v>
      </c>
      <c r="AV6" s="14">
        <f t="shared" si="26"/>
        <v>1.5275252316519465</v>
      </c>
      <c r="AW6" s="14">
        <f t="shared" si="27"/>
        <v>0.3146046675486599</v>
      </c>
      <c r="AX6" s="14">
        <f t="shared" si="28"/>
        <v>2.4096852633261605E-2</v>
      </c>
      <c r="AY6" s="14">
        <f t="shared" si="29"/>
        <v>0.18318476903581621</v>
      </c>
      <c r="AZ6" s="14">
        <f t="shared" si="30"/>
        <v>1.9925408791440766E-2</v>
      </c>
      <c r="BA6" s="14">
        <f t="shared" si="31"/>
        <v>0.54838441193005272</v>
      </c>
      <c r="BB6" s="46">
        <f t="shared" si="32"/>
        <v>8.2620803155795508E-2</v>
      </c>
      <c r="BC6">
        <f t="shared" si="33"/>
        <v>3.1317760538469339</v>
      </c>
      <c r="BD6">
        <f t="shared" si="34"/>
        <v>0.57261494067827701</v>
      </c>
    </row>
    <row r="7" spans="2:56" x14ac:dyDescent="0.25">
      <c r="B7">
        <v>0.15555555555555556</v>
      </c>
      <c r="C7">
        <f>B7/'0%'!$A$28</f>
        <v>1.740277903914268E-3</v>
      </c>
      <c r="D7">
        <v>9.9827586206896548</v>
      </c>
      <c r="E7">
        <f t="shared" si="0"/>
        <v>3.5651708292041095</v>
      </c>
      <c r="F7">
        <v>3.983650416171225</v>
      </c>
      <c r="G7">
        <f t="shared" si="1"/>
        <v>2.2521414791859531</v>
      </c>
      <c r="H7">
        <v>28</v>
      </c>
      <c r="I7">
        <f t="shared" si="2"/>
        <v>0.40001123163643787</v>
      </c>
      <c r="J7">
        <f t="shared" si="3"/>
        <v>-0.39792781424892171</v>
      </c>
      <c r="K7">
        <f t="shared" si="4"/>
        <v>0.65651467500907823</v>
      </c>
      <c r="L7">
        <f t="shared" si="5"/>
        <v>-0.18275556172342278</v>
      </c>
      <c r="N7">
        <v>0.15555555555555556</v>
      </c>
      <c r="O7">
        <f>N7/'0%'!$A$28</f>
        <v>1.740277903914268E-3</v>
      </c>
      <c r="P7">
        <v>11.127229488703923</v>
      </c>
      <c r="Q7">
        <f t="shared" si="6"/>
        <v>3.7639910478587835</v>
      </c>
      <c r="R7">
        <v>4.186682520808561</v>
      </c>
      <c r="S7">
        <f t="shared" si="7"/>
        <v>2.3088199901129052</v>
      </c>
      <c r="T7">
        <v>30</v>
      </c>
      <c r="U7">
        <f t="shared" si="8"/>
        <v>0.39416422080436336</v>
      </c>
      <c r="V7">
        <f t="shared" si="9"/>
        <v>-0.40432280017948968</v>
      </c>
      <c r="W7">
        <f t="shared" si="10"/>
        <v>0.72758552887293915</v>
      </c>
      <c r="X7">
        <f t="shared" si="11"/>
        <v>-0.13811594731213886</v>
      </c>
      <c r="Z7">
        <v>0.15555555555555556</v>
      </c>
      <c r="AA7">
        <f>Z7/'0%'!$A$28</f>
        <v>1.740277903914268E-3</v>
      </c>
      <c r="AB7">
        <v>10.834720570749107</v>
      </c>
      <c r="AC7">
        <f t="shared" si="12"/>
        <v>3.7141882944774482</v>
      </c>
      <c r="AD7">
        <v>4.1296076099881098</v>
      </c>
      <c r="AE7">
        <f t="shared" si="13"/>
        <v>2.2930285024997232</v>
      </c>
      <c r="AF7">
        <v>32</v>
      </c>
      <c r="AG7">
        <f t="shared" si="14"/>
        <v>0.36463958312436107</v>
      </c>
      <c r="AH7">
        <f t="shared" si="15"/>
        <v>-0.43813618867229204</v>
      </c>
      <c r="AI7">
        <f t="shared" si="16"/>
        <v>0.71057989598886251</v>
      </c>
      <c r="AJ7">
        <f t="shared" si="17"/>
        <v>-0.14838708390637467</v>
      </c>
      <c r="AM7" s="45">
        <f t="shared" si="18"/>
        <v>0.15555555555555556</v>
      </c>
      <c r="AN7" s="14">
        <f t="shared" si="18"/>
        <v>1.740277903914268E-3</v>
      </c>
      <c r="AO7" s="14">
        <f t="shared" si="19"/>
        <v>3.6811167238467806</v>
      </c>
      <c r="AP7" s="14">
        <f t="shared" si="20"/>
        <v>0.10345369217411975</v>
      </c>
      <c r="AQ7" s="14">
        <f t="shared" si="21"/>
        <v>1.8405583619233903</v>
      </c>
      <c r="AR7" s="14">
        <f t="shared" si="22"/>
        <v>5.1726846087059873E-2</v>
      </c>
      <c r="AS7" s="14">
        <f t="shared" si="23"/>
        <v>2.2846633239328606</v>
      </c>
      <c r="AT7" s="14">
        <f t="shared" si="24"/>
        <v>2.9250565115323524E-2</v>
      </c>
      <c r="AU7" s="14">
        <f t="shared" si="25"/>
        <v>30</v>
      </c>
      <c r="AV7" s="14">
        <f t="shared" si="26"/>
        <v>2</v>
      </c>
      <c r="AW7" s="14">
        <f t="shared" si="27"/>
        <v>0.38627167852172078</v>
      </c>
      <c r="AX7" s="14">
        <f t="shared" si="28"/>
        <v>3.6532688103239758E-2</v>
      </c>
      <c r="AY7" s="14">
        <f t="shared" si="29"/>
        <v>0.20986657446605791</v>
      </c>
      <c r="AZ7" s="14">
        <f t="shared" si="30"/>
        <v>2.5746765264179371E-2</v>
      </c>
      <c r="BA7" s="14">
        <f t="shared" si="31"/>
        <v>0.69822669995695996</v>
      </c>
      <c r="BB7" s="46">
        <f t="shared" si="32"/>
        <v>6.6352128644721634E-2</v>
      </c>
      <c r="BC7">
        <f t="shared" si="33"/>
        <v>2.6360469487013973</v>
      </c>
      <c r="BD7">
        <f t="shared" si="34"/>
        <v>0.3245853708470201</v>
      </c>
    </row>
    <row r="8" spans="2:56" x14ac:dyDescent="0.25">
      <c r="B8">
        <v>0.21111111111111111</v>
      </c>
      <c r="C8">
        <f>B8/'0%'!$A$28</f>
        <v>2.3618057267407924E-3</v>
      </c>
      <c r="D8">
        <v>11.287455410225922</v>
      </c>
      <c r="E8">
        <f t="shared" si="0"/>
        <v>3.7909938786200255</v>
      </c>
      <c r="F8">
        <v>3.7125445897740783</v>
      </c>
      <c r="G8">
        <f t="shared" si="1"/>
        <v>2.1741569822101021</v>
      </c>
      <c r="H8">
        <v>22</v>
      </c>
      <c r="I8">
        <f t="shared" si="2"/>
        <v>0.541352659948934</v>
      </c>
      <c r="J8">
        <f t="shared" si="3"/>
        <v>-0.26651972496349241</v>
      </c>
      <c r="K8">
        <f t="shared" si="4"/>
        <v>0.80841844820496167</v>
      </c>
      <c r="L8">
        <f t="shared" si="5"/>
        <v>-9.2363784392015272E-2</v>
      </c>
      <c r="N8">
        <v>0.21111111111111111</v>
      </c>
      <c r="O8">
        <f>N8/'0%'!$A$28</f>
        <v>2.3618057267407924E-3</v>
      </c>
      <c r="P8">
        <v>12.391795481569561</v>
      </c>
      <c r="Q8">
        <f t="shared" si="6"/>
        <v>3.9721183312440322</v>
      </c>
      <c r="R8">
        <v>3.8834720570749108</v>
      </c>
      <c r="S8">
        <f t="shared" si="7"/>
        <v>2.2236434502729492</v>
      </c>
      <c r="T8">
        <v>24</v>
      </c>
      <c r="U8">
        <f t="shared" si="8"/>
        <v>0.51994907369273335</v>
      </c>
      <c r="V8">
        <f t="shared" si="9"/>
        <v>-0.28403919116773452</v>
      </c>
      <c r="W8">
        <f t="shared" si="10"/>
        <v>0.87423744048554153</v>
      </c>
      <c r="X8">
        <f t="shared" si="11"/>
        <v>-5.8370598157413744E-2</v>
      </c>
      <c r="Z8">
        <v>0.21111111111111111</v>
      </c>
      <c r="AA8">
        <f>Z8/'0%'!$A$28</f>
        <v>2.3618057267407924E-3</v>
      </c>
      <c r="AB8">
        <v>12.030023781212844</v>
      </c>
      <c r="AC8">
        <f t="shared" si="12"/>
        <v>3.9137069387403831</v>
      </c>
      <c r="AD8">
        <v>3.8650416171224733</v>
      </c>
      <c r="AE8">
        <f t="shared" si="13"/>
        <v>2.2183606174306907</v>
      </c>
      <c r="AF8">
        <v>28</v>
      </c>
      <c r="AG8">
        <f t="shared" si="14"/>
        <v>0.43911689168036377</v>
      </c>
      <c r="AH8">
        <f t="shared" si="15"/>
        <v>-0.35741985639943236</v>
      </c>
      <c r="AI8">
        <f t="shared" si="16"/>
        <v>0.84767316065484621</v>
      </c>
      <c r="AJ8">
        <f t="shared" si="17"/>
        <v>-7.1771567419578269E-2</v>
      </c>
      <c r="AM8" s="45">
        <f t="shared" si="18"/>
        <v>0.21111111111111111</v>
      </c>
      <c r="AN8" s="14">
        <f t="shared" si="18"/>
        <v>2.3618057267407924E-3</v>
      </c>
      <c r="AO8" s="14">
        <f t="shared" si="19"/>
        <v>3.8922730495348135</v>
      </c>
      <c r="AP8" s="14">
        <f t="shared" si="20"/>
        <v>9.2444986556567743E-2</v>
      </c>
      <c r="AQ8" s="14">
        <f t="shared" si="21"/>
        <v>1.9461365247674067</v>
      </c>
      <c r="AR8" s="14">
        <f t="shared" si="22"/>
        <v>4.6222493278283872E-2</v>
      </c>
      <c r="AS8" s="14">
        <f t="shared" si="23"/>
        <v>2.2053870166379141</v>
      </c>
      <c r="AT8" s="14">
        <f t="shared" si="24"/>
        <v>2.7174682490905898E-2</v>
      </c>
      <c r="AU8" s="14">
        <f t="shared" si="25"/>
        <v>24.666666666666668</v>
      </c>
      <c r="AV8" s="14">
        <f t="shared" si="26"/>
        <v>3.0550504633038997</v>
      </c>
      <c r="AW8" s="14">
        <f t="shared" si="27"/>
        <v>0.50013954177401032</v>
      </c>
      <c r="AX8" s="14">
        <f t="shared" si="28"/>
        <v>7.3171457687341318E-2</v>
      </c>
      <c r="AY8" s="14">
        <f t="shared" si="29"/>
        <v>0.2569909846555008</v>
      </c>
      <c r="AZ8" s="14">
        <f t="shared" si="30"/>
        <v>4.3702083931816946E-2</v>
      </c>
      <c r="BA8" s="14">
        <f t="shared" si="31"/>
        <v>0.84344301644844977</v>
      </c>
      <c r="BB8" s="46">
        <f t="shared" si="32"/>
        <v>5.9809834523736824E-2</v>
      </c>
      <c r="BC8">
        <f t="shared" si="33"/>
        <v>2.3073716739776367</v>
      </c>
      <c r="BD8">
        <f t="shared" si="34"/>
        <v>0.21842140807493851</v>
      </c>
    </row>
    <row r="9" spans="2:56" x14ac:dyDescent="0.25">
      <c r="B9">
        <v>0.32222222222222224</v>
      </c>
      <c r="C9">
        <f>B9/'0%'!$A$28</f>
        <v>3.604861372393841E-3</v>
      </c>
      <c r="D9">
        <v>13.453032104637336</v>
      </c>
      <c r="E9">
        <f t="shared" si="0"/>
        <v>4.1387114507073299</v>
      </c>
      <c r="F9">
        <v>3.3923900118906065</v>
      </c>
      <c r="G9">
        <f t="shared" si="1"/>
        <v>2.0782986104753349</v>
      </c>
      <c r="H9">
        <v>18</v>
      </c>
      <c r="I9">
        <f t="shared" si="2"/>
        <v>0.72234141604833901</v>
      </c>
      <c r="J9">
        <f t="shared" si="3"/>
        <v>-0.14125748378901884</v>
      </c>
      <c r="K9">
        <f t="shared" si="4"/>
        <v>1.0302064201159975</v>
      </c>
      <c r="L9">
        <f t="shared" si="5"/>
        <v>1.2924252021227729E-2</v>
      </c>
      <c r="N9">
        <v>0.32222222222222224</v>
      </c>
      <c r="O9">
        <f>N9/'0%'!$A$28</f>
        <v>3.604861372393841E-3</v>
      </c>
      <c r="P9">
        <v>14.639714625445897</v>
      </c>
      <c r="Q9">
        <f t="shared" si="6"/>
        <v>4.3173908306702371</v>
      </c>
      <c r="R9">
        <v>3.5552913198573126</v>
      </c>
      <c r="S9">
        <f t="shared" si="7"/>
        <v>2.1276130995780225</v>
      </c>
      <c r="T9">
        <v>19</v>
      </c>
      <c r="U9">
        <f t="shared" si="8"/>
        <v>0.71386754296366062</v>
      </c>
      <c r="V9">
        <f t="shared" si="9"/>
        <v>-0.14638236342902575</v>
      </c>
      <c r="W9">
        <f t="shared" si="10"/>
        <v>1.0948888655461073</v>
      </c>
      <c r="X9">
        <f t="shared" si="11"/>
        <v>3.9370039240505958E-2</v>
      </c>
      <c r="Z9">
        <v>0.32222222222222224</v>
      </c>
      <c r="AA9">
        <f>Z9/'0%'!$A$28</f>
        <v>3.604861372393841E-3</v>
      </c>
      <c r="AB9">
        <v>14.185493460166468</v>
      </c>
      <c r="AC9">
        <f t="shared" si="12"/>
        <v>4.249886026126581</v>
      </c>
      <c r="AD9">
        <v>3.5065398335315101</v>
      </c>
      <c r="AE9">
        <f t="shared" si="13"/>
        <v>2.112975433184535</v>
      </c>
      <c r="AF9">
        <v>20</v>
      </c>
      <c r="AG9">
        <f t="shared" si="14"/>
        <v>0.66757053591365934</v>
      </c>
      <c r="AH9">
        <f t="shared" si="15"/>
        <v>-0.17550283971671823</v>
      </c>
      <c r="AI9">
        <f t="shared" si="16"/>
        <v>1.068455296471023</v>
      </c>
      <c r="AJ9">
        <f t="shared" si="17"/>
        <v>2.8756356259474192E-2</v>
      </c>
      <c r="AM9" s="45">
        <f t="shared" si="18"/>
        <v>0.32222222222222224</v>
      </c>
      <c r="AN9" s="14">
        <f t="shared" si="18"/>
        <v>3.604861372393841E-3</v>
      </c>
      <c r="AO9" s="14">
        <f t="shared" si="19"/>
        <v>4.2353294358347169</v>
      </c>
      <c r="AP9" s="14">
        <f t="shared" si="20"/>
        <v>9.0224724697148012E-2</v>
      </c>
      <c r="AQ9" s="14">
        <f t="shared" si="21"/>
        <v>2.1176647179173584</v>
      </c>
      <c r="AR9" s="14">
        <f t="shared" si="22"/>
        <v>4.5112362348574006E-2</v>
      </c>
      <c r="AS9" s="14">
        <f t="shared" si="23"/>
        <v>2.1062957144126306</v>
      </c>
      <c r="AT9" s="14">
        <f t="shared" si="24"/>
        <v>2.5326738657367016E-2</v>
      </c>
      <c r="AU9" s="14">
        <f t="shared" si="25"/>
        <v>19</v>
      </c>
      <c r="AV9" s="14">
        <f t="shared" si="26"/>
        <v>1</v>
      </c>
      <c r="AW9" s="14">
        <f t="shared" si="27"/>
        <v>0.70125983164188632</v>
      </c>
      <c r="AX9" s="14">
        <f t="shared" si="28"/>
        <v>5.1776224804666655E-2</v>
      </c>
      <c r="AY9" s="14">
        <f t="shared" si="29"/>
        <v>0.33114771460684689</v>
      </c>
      <c r="AZ9" s="14">
        <f t="shared" si="30"/>
        <v>3.1504080854935626E-2</v>
      </c>
      <c r="BA9" s="14">
        <f t="shared" si="31"/>
        <v>1.0645168607110425</v>
      </c>
      <c r="BB9" s="46">
        <f t="shared" si="32"/>
        <v>5.7775731677257511E-2</v>
      </c>
      <c r="BC9">
        <f t="shared" si="33"/>
        <v>1.9893200343514217</v>
      </c>
      <c r="BD9">
        <f t="shared" si="34"/>
        <v>0.15034687451220963</v>
      </c>
    </row>
    <row r="10" spans="2:56" x14ac:dyDescent="0.25">
      <c r="B10">
        <v>0.5444444444444444</v>
      </c>
      <c r="C10">
        <f>B10/'0%'!$A$28</f>
        <v>6.0909726636999371E-3</v>
      </c>
      <c r="D10">
        <v>16.524673008323425</v>
      </c>
      <c r="E10">
        <f t="shared" si="0"/>
        <v>4.5869234938044423</v>
      </c>
      <c r="F10">
        <v>2.8240190249702737</v>
      </c>
      <c r="G10">
        <f t="shared" si="1"/>
        <v>1.8962206352839295</v>
      </c>
      <c r="H10">
        <v>16</v>
      </c>
      <c r="I10">
        <f t="shared" si="2"/>
        <v>0.90064032191965393</v>
      </c>
      <c r="J10">
        <f t="shared" si="3"/>
        <v>-4.5448613452144092E-2</v>
      </c>
      <c r="K10">
        <f t="shared" si="4"/>
        <v>1.3453514292602564</v>
      </c>
      <c r="L10">
        <f t="shared" si="5"/>
        <v>0.12883574445201407</v>
      </c>
      <c r="N10">
        <v>0.5444444444444444</v>
      </c>
      <c r="O10">
        <f>N10/'0%'!$A$28</f>
        <v>6.0909726636999371E-3</v>
      </c>
      <c r="P10">
        <v>17.867717003567183</v>
      </c>
      <c r="Q10">
        <f t="shared" si="6"/>
        <v>4.7696838326118227</v>
      </c>
      <c r="R10">
        <v>2.9066587395957191</v>
      </c>
      <c r="S10">
        <f t="shared" si="7"/>
        <v>1.9237652794203703</v>
      </c>
      <c r="T10">
        <v>15</v>
      </c>
      <c r="U10">
        <f t="shared" si="8"/>
        <v>0.99896024589862076</v>
      </c>
      <c r="V10">
        <f t="shared" si="9"/>
        <v>-4.5179438702237649E-4</v>
      </c>
      <c r="W10">
        <f t="shared" si="10"/>
        <v>1.4229592765957262</v>
      </c>
      <c r="X10">
        <f t="shared" si="11"/>
        <v>0.15319247126992491</v>
      </c>
      <c r="Z10">
        <v>0.5444444444444444</v>
      </c>
      <c r="AA10">
        <f>Z10/'0%'!$A$28</f>
        <v>6.0909726636999371E-3</v>
      </c>
      <c r="AB10">
        <v>17.308263971462544</v>
      </c>
      <c r="AC10">
        <f t="shared" si="12"/>
        <v>4.6944186156734027</v>
      </c>
      <c r="AD10">
        <v>3.2794292508917953</v>
      </c>
      <c r="AE10">
        <f t="shared" si="13"/>
        <v>2.0434037795787314</v>
      </c>
      <c r="AF10">
        <v>16</v>
      </c>
      <c r="AG10">
        <f t="shared" si="14"/>
        <v>0.92174693974217048</v>
      </c>
      <c r="AH10">
        <f t="shared" si="15"/>
        <v>-3.5388295604454847E-2</v>
      </c>
      <c r="AI10">
        <f t="shared" si="16"/>
        <v>1.3255074180473356</v>
      </c>
      <c r="AJ10">
        <f t="shared" si="17"/>
        <v>0.12238216255421946</v>
      </c>
      <c r="AM10" s="45">
        <f t="shared" si="18"/>
        <v>0.5444444444444444</v>
      </c>
      <c r="AN10" s="14">
        <f t="shared" si="18"/>
        <v>6.0909726636999379E-3</v>
      </c>
      <c r="AO10" s="14">
        <f t="shared" si="19"/>
        <v>4.6836753140298892</v>
      </c>
      <c r="AP10" s="14">
        <f t="shared" si="20"/>
        <v>9.1852595270355636E-2</v>
      </c>
      <c r="AQ10" s="14">
        <f t="shared" si="21"/>
        <v>2.3418376570149446</v>
      </c>
      <c r="AR10" s="14">
        <f t="shared" si="22"/>
        <v>4.5926297635177818E-2</v>
      </c>
      <c r="AS10" s="14">
        <f t="shared" si="23"/>
        <v>1.9544632314276769</v>
      </c>
      <c r="AT10" s="14">
        <f t="shared" si="24"/>
        <v>7.8246358919813672E-2</v>
      </c>
      <c r="AU10" s="14">
        <f t="shared" si="25"/>
        <v>15.666666666666666</v>
      </c>
      <c r="AV10" s="14">
        <f t="shared" si="26"/>
        <v>0.57735026918962573</v>
      </c>
      <c r="AW10" s="14">
        <f t="shared" si="27"/>
        <v>0.94044916918681498</v>
      </c>
      <c r="AX10" s="14">
        <f t="shared" si="28"/>
        <v>5.3030634039088975E-2</v>
      </c>
      <c r="AY10" s="14">
        <f t="shared" si="29"/>
        <v>0.40158597944213237</v>
      </c>
      <c r="AZ10" s="14">
        <f t="shared" si="30"/>
        <v>3.0520472263721322E-2</v>
      </c>
      <c r="BA10" s="14">
        <f t="shared" si="31"/>
        <v>1.3646060413011061</v>
      </c>
      <c r="BB10" s="46">
        <f t="shared" si="32"/>
        <v>8.5049477095084647E-2</v>
      </c>
      <c r="BC10">
        <f t="shared" si="33"/>
        <v>1.7161272822609528</v>
      </c>
      <c r="BD10">
        <f t="shared" si="34"/>
        <v>0.14061349562627432</v>
      </c>
    </row>
    <row r="11" spans="2:56" x14ac:dyDescent="0.25">
      <c r="B11">
        <v>0.76666666666666672</v>
      </c>
      <c r="C11">
        <f>B11/'0%'!$A$28</f>
        <v>8.5770839550060353E-3</v>
      </c>
      <c r="D11">
        <v>19.83293697978597</v>
      </c>
      <c r="E11">
        <f t="shared" si="0"/>
        <v>5.0251447392989448</v>
      </c>
      <c r="F11">
        <v>2.2461355529131986</v>
      </c>
      <c r="G11">
        <f t="shared" si="1"/>
        <v>1.6911146054613402</v>
      </c>
      <c r="H11">
        <v>14</v>
      </c>
      <c r="I11">
        <f t="shared" ref="I11:I16" si="35">PI()*E11/H11</f>
        <v>1.1276398425862115</v>
      </c>
      <c r="J11">
        <f t="shared" ref="J11:J16" si="36">LOG(I11)</f>
        <v>5.2170412277291245E-2</v>
      </c>
      <c r="K11">
        <f t="shared" ref="K11:K16" si="37">(E11-G11)/2</f>
        <v>1.6670150669188022</v>
      </c>
      <c r="L11">
        <f t="shared" ref="L11:L16" si="38">LOG(K11)</f>
        <v>0.22193952511302281</v>
      </c>
      <c r="N11">
        <v>0.76666666666666672</v>
      </c>
      <c r="O11">
        <f>N11/'0%'!$A$28</f>
        <v>8.5770839550060353E-3</v>
      </c>
      <c r="P11">
        <v>20.679548156956006</v>
      </c>
      <c r="Q11">
        <f>(P11/PI())^(1/2)*2</f>
        <v>5.1312784450555338</v>
      </c>
      <c r="R11">
        <v>2.4301426872770509</v>
      </c>
      <c r="S11">
        <f>(R11/PI())^(1/2)*2</f>
        <v>1.7590206845827929</v>
      </c>
      <c r="T11">
        <v>12</v>
      </c>
      <c r="U11">
        <f>PI()*Q11/T11</f>
        <v>1.3433655555425101</v>
      </c>
      <c r="V11">
        <f>LOG(U11)</f>
        <v>0.12819420861237141</v>
      </c>
      <c r="W11">
        <f>(Q11-S11)/2</f>
        <v>1.6861288802363705</v>
      </c>
      <c r="X11">
        <f>LOG(W11)</f>
        <v>0.22689076710740824</v>
      </c>
      <c r="Z11">
        <v>0.76666666666666672</v>
      </c>
      <c r="AA11">
        <f>Z11/'0%'!$A$28</f>
        <v>8.5770839550060353E-3</v>
      </c>
      <c r="AB11">
        <v>20.234839476813317</v>
      </c>
      <c r="AC11">
        <f>(AB11/PI())^(1/2)*2</f>
        <v>5.0758051384235472</v>
      </c>
      <c r="AD11">
        <v>2.6218787158145065</v>
      </c>
      <c r="AE11">
        <f>(AD11/PI())^(1/2)*2</f>
        <v>1.8270959642214952</v>
      </c>
      <c r="AF11">
        <v>14</v>
      </c>
      <c r="AG11">
        <f>PI()*AC11/AF11</f>
        <v>1.1390080095660529</v>
      </c>
      <c r="AH11">
        <f>LOG(AG11)</f>
        <v>5.6526778072172032E-2</v>
      </c>
      <c r="AI11">
        <f>(AC11-AE11)/2</f>
        <v>1.6243545871010259</v>
      </c>
      <c r="AJ11">
        <f t="shared" si="17"/>
        <v>0.21068083919824676</v>
      </c>
      <c r="AM11" s="45">
        <f t="shared" si="18"/>
        <v>0.76666666666666672</v>
      </c>
      <c r="AN11" s="14">
        <f t="shared" si="18"/>
        <v>8.5770839550060353E-3</v>
      </c>
      <c r="AO11" s="14">
        <f t="shared" si="19"/>
        <v>5.0774094409260089</v>
      </c>
      <c r="AP11" s="14">
        <f t="shared" si="20"/>
        <v>5.3085037574594457E-2</v>
      </c>
      <c r="AQ11" s="14">
        <f t="shared" si="21"/>
        <v>2.5387047204630044</v>
      </c>
      <c r="AR11" s="14">
        <f t="shared" si="22"/>
        <v>2.6542518787297228E-2</v>
      </c>
      <c r="AS11" s="14">
        <f t="shared" si="23"/>
        <v>1.7590770847552095</v>
      </c>
      <c r="AT11" s="14">
        <f t="shared" si="24"/>
        <v>6.7990696924646141E-2</v>
      </c>
      <c r="AU11" s="14">
        <f t="shared" si="25"/>
        <v>13.333333333333334</v>
      </c>
      <c r="AV11" s="14">
        <f t="shared" si="26"/>
        <v>1.1547005383792517</v>
      </c>
      <c r="AW11" s="14">
        <f t="shared" si="27"/>
        <v>1.2033378025649248</v>
      </c>
      <c r="AX11" s="14">
        <f t="shared" si="28"/>
        <v>0.11611363998346091</v>
      </c>
      <c r="AY11" s="14">
        <f t="shared" si="29"/>
        <v>0.47399675624562682</v>
      </c>
      <c r="AZ11" s="14">
        <f t="shared" si="30"/>
        <v>5.0693058847646258E-2</v>
      </c>
      <c r="BA11" s="14">
        <f t="shared" si="31"/>
        <v>1.6591661780853997</v>
      </c>
      <c r="BB11" s="46">
        <f t="shared" si="32"/>
        <v>6.0537867249620299E-2</v>
      </c>
      <c r="BC11">
        <f t="shared" si="33"/>
        <v>1.5301087702936129</v>
      </c>
      <c r="BD11">
        <f t="shared" si="34"/>
        <v>7.1826464386063299E-2</v>
      </c>
    </row>
    <row r="12" spans="2:56" x14ac:dyDescent="0.25">
      <c r="B12">
        <v>0.87777777777777777</v>
      </c>
      <c r="C12">
        <f>B12/'0%'!$A$28</f>
        <v>9.8201396006590835E-3</v>
      </c>
      <c r="D12">
        <v>20.959869203329369</v>
      </c>
      <c r="E12">
        <f t="shared" si="0"/>
        <v>5.165939829513662</v>
      </c>
      <c r="F12">
        <v>2.0416171224732462</v>
      </c>
      <c r="G12">
        <f t="shared" si="1"/>
        <v>1.612286468200161</v>
      </c>
      <c r="H12">
        <v>13</v>
      </c>
      <c r="I12">
        <f t="shared" si="35"/>
        <v>1.2484060474836176</v>
      </c>
      <c r="J12">
        <f t="shared" si="36"/>
        <v>9.6355863792080082E-2</v>
      </c>
      <c r="K12">
        <f t="shared" si="37"/>
        <v>1.7768266806567505</v>
      </c>
      <c r="L12">
        <f t="shared" si="38"/>
        <v>0.24964506691311186</v>
      </c>
      <c r="N12">
        <v>0.87777777777777777</v>
      </c>
      <c r="O12">
        <f>N12/'0%'!$A$28</f>
        <v>9.8201396006590835E-3</v>
      </c>
      <c r="P12">
        <v>21.435196195005947</v>
      </c>
      <c r="Q12">
        <f t="shared" ref="Q12:Q18" si="39">(P12/PI())^(1/2)*2</f>
        <v>5.2241879220256102</v>
      </c>
      <c r="R12">
        <v>2.2904280618311534</v>
      </c>
      <c r="S12">
        <f t="shared" ref="S12:S17" si="40">(R12/PI())^(1/2)*2</f>
        <v>1.7077071126790271</v>
      </c>
      <c r="T12">
        <v>11</v>
      </c>
      <c r="U12">
        <f t="shared" ref="U12:U17" si="41">PI()*Q12/T12</f>
        <v>1.4920245815280169</v>
      </c>
      <c r="V12">
        <f t="shared" ref="V12:V17" si="42">LOG(U12)</f>
        <v>0.17377597832031758</v>
      </c>
      <c r="W12">
        <f t="shared" ref="W12:W17" si="43">(Q12-S12)/2</f>
        <v>1.7582404046732916</v>
      </c>
      <c r="Z12">
        <v>0.87777777777777777</v>
      </c>
      <c r="AA12">
        <f>Z12/'0%'!$A$28</f>
        <v>9.8201396006590835E-3</v>
      </c>
      <c r="AB12">
        <v>22.150713436385256</v>
      </c>
      <c r="AC12">
        <f t="shared" ref="AC12:AC17" si="44">(AB12/PI())^(1/2)*2</f>
        <v>5.3106651458458778</v>
      </c>
      <c r="AD12">
        <v>2.3843638525564805</v>
      </c>
      <c r="AE12">
        <f t="shared" ref="AE12:AE16" si="45">(AD12/PI())^(1/2)*2</f>
        <v>1.7423737676262208</v>
      </c>
      <c r="AF12">
        <v>13</v>
      </c>
      <c r="AG12">
        <f t="shared" ref="AG12:AG17" si="46">PI()*AC12/AF12</f>
        <v>1.2833805082972904</v>
      </c>
      <c r="AH12">
        <f t="shared" ref="AH12:AH17" si="47">LOG(AG12)</f>
        <v>0.10835543903557317</v>
      </c>
      <c r="AI12">
        <f t="shared" ref="AI12:AI17" si="48">(AC12-AE12)/2</f>
        <v>1.7841456891098284</v>
      </c>
      <c r="AJ12">
        <f t="shared" ref="AJ12:AJ17" si="49">LOG(AI12)</f>
        <v>0.25143031494654017</v>
      </c>
      <c r="AM12" s="45">
        <f t="shared" si="18"/>
        <v>0.87777777777777777</v>
      </c>
      <c r="AN12" s="14">
        <f t="shared" si="18"/>
        <v>9.8201396006590835E-3</v>
      </c>
      <c r="AO12" s="14">
        <f t="shared" si="19"/>
        <v>5.2335976324617164</v>
      </c>
      <c r="AP12" s="14">
        <f t="shared" si="20"/>
        <v>7.2820061004736231E-2</v>
      </c>
      <c r="AQ12" s="14">
        <f t="shared" si="21"/>
        <v>2.6167988162308582</v>
      </c>
      <c r="AR12" s="14">
        <f t="shared" si="22"/>
        <v>3.6410030502368115E-2</v>
      </c>
      <c r="AS12" s="14">
        <f t="shared" si="23"/>
        <v>1.6874557828351362</v>
      </c>
      <c r="AT12" s="14">
        <f t="shared" si="24"/>
        <v>6.7366635943365033E-2</v>
      </c>
      <c r="AU12" s="14">
        <f t="shared" si="25"/>
        <v>12.333333333333334</v>
      </c>
      <c r="AV12" s="14">
        <f t="shared" si="26"/>
        <v>1.1547005383792517</v>
      </c>
      <c r="AW12" s="14">
        <f t="shared" si="27"/>
        <v>1.3412703791029752</v>
      </c>
      <c r="AX12" s="14">
        <f t="shared" si="28"/>
        <v>0.14336165564331385</v>
      </c>
      <c r="AY12" s="14">
        <f t="shared" si="29"/>
        <v>0.51256152012285461</v>
      </c>
      <c r="AZ12" s="14">
        <f t="shared" si="30"/>
        <v>6.1916886854412712E-2</v>
      </c>
      <c r="BA12" s="14">
        <f t="shared" si="31"/>
        <v>1.7730709248132903</v>
      </c>
      <c r="BB12" s="46">
        <f t="shared" si="32"/>
        <v>7.0093348474050632E-2</v>
      </c>
      <c r="BC12">
        <f t="shared" si="33"/>
        <v>1.4758568197188249</v>
      </c>
      <c r="BD12">
        <f t="shared" si="34"/>
        <v>7.8878839479842727E-2</v>
      </c>
    </row>
    <row r="13" spans="2:56" x14ac:dyDescent="0.25">
      <c r="B13">
        <v>1.1000000000000001</v>
      </c>
      <c r="C13">
        <f>B13/'0%'!$A$28</f>
        <v>1.2306250891965182E-2</v>
      </c>
      <c r="D13">
        <v>23.966706302021404</v>
      </c>
      <c r="E13">
        <f t="shared" si="0"/>
        <v>5.5240708015726128</v>
      </c>
      <c r="F13">
        <v>1.536563614744352</v>
      </c>
      <c r="G13">
        <f t="shared" si="1"/>
        <v>1.3987185411274545</v>
      </c>
      <c r="H13">
        <v>11</v>
      </c>
      <c r="I13">
        <f t="shared" si="35"/>
        <v>1.5776709316482183</v>
      </c>
      <c r="J13">
        <f t="shared" si="36"/>
        <v>0.19801642379573256</v>
      </c>
      <c r="K13">
        <f t="shared" si="37"/>
        <v>2.0626761302225791</v>
      </c>
      <c r="L13">
        <f t="shared" si="38"/>
        <v>0.31443104285486384</v>
      </c>
      <c r="N13">
        <v>1.1000000000000001</v>
      </c>
      <c r="O13">
        <f>N13/'0%'!$A$28</f>
        <v>1.2306250891965182E-2</v>
      </c>
      <c r="P13">
        <v>24.815695600475625</v>
      </c>
      <c r="Q13">
        <f t="shared" si="39"/>
        <v>5.621060840147166</v>
      </c>
      <c r="R13">
        <v>1.8085612366230679</v>
      </c>
      <c r="S13">
        <f t="shared" si="40"/>
        <v>1.5174754316112067</v>
      </c>
      <c r="T13">
        <v>9</v>
      </c>
      <c r="U13">
        <f t="shared" si="41"/>
        <v>1.9621203823097342</v>
      </c>
      <c r="V13">
        <f t="shared" si="42"/>
        <v>0.29272564920549415</v>
      </c>
      <c r="W13">
        <f t="shared" si="43"/>
        <v>2.0517927042679798</v>
      </c>
      <c r="X13">
        <f>LOG(W13)</f>
        <v>0.31213348122526241</v>
      </c>
      <c r="Z13">
        <v>1.1000000000000001</v>
      </c>
      <c r="AA13">
        <f>Z13/'0%'!$A$28</f>
        <v>1.2306250891965182E-2</v>
      </c>
      <c r="AB13">
        <v>25.587990487514865</v>
      </c>
      <c r="AC13">
        <f t="shared" si="44"/>
        <v>5.7078578607925321</v>
      </c>
      <c r="AD13">
        <v>1.9120095124851368</v>
      </c>
      <c r="AE13">
        <f t="shared" si="45"/>
        <v>1.5602711691260196</v>
      </c>
      <c r="AF13">
        <v>11</v>
      </c>
      <c r="AG13">
        <f t="shared" si="46"/>
        <v>1.6301603930182338</v>
      </c>
      <c r="AH13">
        <f t="shared" si="47"/>
        <v>0.21223033714984363</v>
      </c>
      <c r="AI13">
        <f t="shared" si="48"/>
        <v>2.0737933458332565</v>
      </c>
      <c r="AJ13">
        <f t="shared" si="49"/>
        <v>0.31676547662588767</v>
      </c>
      <c r="AM13" s="45">
        <f t="shared" si="18"/>
        <v>1.1000000000000001</v>
      </c>
      <c r="AN13" s="14">
        <f t="shared" si="18"/>
        <v>1.2306250891965182E-2</v>
      </c>
      <c r="AO13" s="14">
        <f t="shared" si="19"/>
        <v>5.6176631675041042</v>
      </c>
      <c r="AP13" s="14">
        <f t="shared" si="20"/>
        <v>9.1940627139032477E-2</v>
      </c>
      <c r="AQ13" s="14">
        <f t="shared" si="21"/>
        <v>2.8088315837520521</v>
      </c>
      <c r="AR13" s="14">
        <f t="shared" si="22"/>
        <v>4.5970313569516238E-2</v>
      </c>
      <c r="AS13" s="14">
        <f t="shared" si="23"/>
        <v>1.492155047288227</v>
      </c>
      <c r="AT13" s="14">
        <f t="shared" si="24"/>
        <v>8.3699786738128765E-2</v>
      </c>
      <c r="AU13" s="14">
        <f t="shared" si="25"/>
        <v>10.333333333333334</v>
      </c>
      <c r="AV13" s="14">
        <f t="shared" si="26"/>
        <v>1.1547005383792517</v>
      </c>
      <c r="AW13" s="14">
        <f t="shared" si="27"/>
        <v>1.7233172356587287</v>
      </c>
      <c r="AX13" s="14">
        <f t="shared" si="28"/>
        <v>0.21880309027862019</v>
      </c>
      <c r="AY13" s="14">
        <f t="shared" si="29"/>
        <v>0.61353526698696281</v>
      </c>
      <c r="AZ13" s="14">
        <f t="shared" si="30"/>
        <v>8.7939590368039722E-2</v>
      </c>
      <c r="BA13" s="14">
        <f t="shared" si="31"/>
        <v>2.0627540601079386</v>
      </c>
      <c r="BB13" s="46">
        <f t="shared" si="32"/>
        <v>8.7820206938580614E-2</v>
      </c>
      <c r="BC13">
        <f t="shared" si="33"/>
        <v>1.3616900037055668</v>
      </c>
      <c r="BD13">
        <f t="shared" si="34"/>
        <v>8.0258822262346055E-2</v>
      </c>
    </row>
    <row r="14" spans="2:56" x14ac:dyDescent="0.25">
      <c r="B14">
        <v>1.211111111111111</v>
      </c>
      <c r="C14">
        <f>B14/'0%'!$A$28</f>
        <v>1.3549306537618228E-2</v>
      </c>
      <c r="D14">
        <v>25.175683709869201</v>
      </c>
      <c r="E14">
        <f t="shared" si="0"/>
        <v>5.6616849139766083</v>
      </c>
      <c r="F14">
        <v>1.4244946492271107</v>
      </c>
      <c r="G14">
        <f t="shared" si="1"/>
        <v>1.3467453057871046</v>
      </c>
      <c r="H14">
        <v>11</v>
      </c>
      <c r="I14">
        <f t="shared" si="35"/>
        <v>1.6169734302444612</v>
      </c>
      <c r="J14">
        <f t="shared" si="36"/>
        <v>0.20870288373261048</v>
      </c>
      <c r="K14">
        <f t="shared" si="37"/>
        <v>2.157469804094752</v>
      </c>
      <c r="L14">
        <f t="shared" si="38"/>
        <v>0.33394472605269521</v>
      </c>
      <c r="N14">
        <v>1.211111111111111</v>
      </c>
      <c r="O14">
        <f>N14/'0%'!$A$28</f>
        <v>1.3549306537618228E-2</v>
      </c>
      <c r="P14">
        <v>25.630499405469678</v>
      </c>
      <c r="Q14">
        <f t="shared" si="39"/>
        <v>5.7125970796438175</v>
      </c>
      <c r="R14">
        <v>1.6102853745541024</v>
      </c>
      <c r="S14">
        <f t="shared" si="40"/>
        <v>1.4318795400420234</v>
      </c>
      <c r="T14">
        <v>8</v>
      </c>
      <c r="U14">
        <f t="shared" si="41"/>
        <v>2.2433316272909405</v>
      </c>
      <c r="V14">
        <f t="shared" si="42"/>
        <v>0.35089347922567599</v>
      </c>
      <c r="W14">
        <f t="shared" si="43"/>
        <v>2.1403587698008968</v>
      </c>
      <c r="Z14">
        <v>1.211111111111111</v>
      </c>
      <c r="AA14">
        <f>Z14/'0%'!$A$28</f>
        <v>1.3549306537618228E-2</v>
      </c>
      <c r="AB14">
        <v>26.198870392390013</v>
      </c>
      <c r="AC14">
        <f t="shared" si="44"/>
        <v>5.7755898236441787</v>
      </c>
      <c r="AD14">
        <v>1.8721759809750298</v>
      </c>
      <c r="AE14">
        <f t="shared" si="45"/>
        <v>1.5439328008954125</v>
      </c>
      <c r="AF14">
        <v>10</v>
      </c>
      <c r="AG14">
        <f t="shared" si="46"/>
        <v>1.8144550560108521</v>
      </c>
      <c r="AH14">
        <f t="shared" si="47"/>
        <v>0.25874621521046826</v>
      </c>
      <c r="AI14">
        <f t="shared" si="48"/>
        <v>2.1158285113743833</v>
      </c>
      <c r="AJ14">
        <f t="shared" si="49"/>
        <v>0.32548046507302125</v>
      </c>
      <c r="AM14" s="45">
        <f t="shared" si="18"/>
        <v>1.211111111111111</v>
      </c>
      <c r="AN14" s="14">
        <f t="shared" si="18"/>
        <v>1.354930653761823E-2</v>
      </c>
      <c r="AO14" s="14">
        <f t="shared" si="19"/>
        <v>5.7166239390882012</v>
      </c>
      <c r="AP14" s="14">
        <f t="shared" si="20"/>
        <v>5.705912555703041E-2</v>
      </c>
      <c r="AQ14" s="14">
        <f t="shared" si="21"/>
        <v>2.8583119695441006</v>
      </c>
      <c r="AR14" s="14">
        <f t="shared" si="22"/>
        <v>2.8529562778515205E-2</v>
      </c>
      <c r="AS14" s="14">
        <f t="shared" si="23"/>
        <v>1.44085254890818</v>
      </c>
      <c r="AT14" s="14">
        <f t="shared" si="24"/>
        <v>9.8899510731127155E-2</v>
      </c>
      <c r="AU14" s="14">
        <f t="shared" si="25"/>
        <v>9.6666666666666661</v>
      </c>
      <c r="AV14" s="14">
        <f t="shared" si="26"/>
        <v>1.5275252316519499</v>
      </c>
      <c r="AW14" s="14">
        <f t="shared" si="27"/>
        <v>1.891586704515418</v>
      </c>
      <c r="AX14" s="14">
        <f t="shared" si="28"/>
        <v>0.3121223840079172</v>
      </c>
      <c r="AY14" s="14">
        <f t="shared" si="29"/>
        <v>0.66178455139630021</v>
      </c>
      <c r="AZ14" s="14">
        <f t="shared" si="30"/>
        <v>0.1158035971719435</v>
      </c>
      <c r="BA14" s="14">
        <f t="shared" si="31"/>
        <v>2.1378856950900107</v>
      </c>
      <c r="BB14" s="46">
        <f t="shared" si="32"/>
        <v>7.7979318144078782E-2</v>
      </c>
      <c r="BC14">
        <f t="shared" si="33"/>
        <v>1.3369807263824542</v>
      </c>
      <c r="BD14">
        <f t="shared" si="34"/>
        <v>6.2111088772687402E-2</v>
      </c>
    </row>
    <row r="15" spans="2:56" x14ac:dyDescent="0.25">
      <c r="B15">
        <v>1.5444444444444445</v>
      </c>
      <c r="C15">
        <f>B15/'0%'!$A$28</f>
        <v>1.7278473474577376E-2</v>
      </c>
      <c r="D15">
        <v>28.299643281807374</v>
      </c>
      <c r="E15">
        <f t="shared" si="0"/>
        <v>6.0026848100075956</v>
      </c>
      <c r="F15">
        <v>0.90368608799048755</v>
      </c>
      <c r="G15">
        <f t="shared" si="1"/>
        <v>1.0726643758681038</v>
      </c>
      <c r="H15">
        <v>8</v>
      </c>
      <c r="I15">
        <f t="shared" si="35"/>
        <v>2.3572488126168634</v>
      </c>
      <c r="J15">
        <f t="shared" si="36"/>
        <v>0.37240542564840445</v>
      </c>
      <c r="K15">
        <f t="shared" si="37"/>
        <v>2.4650102170697457</v>
      </c>
      <c r="L15">
        <f t="shared" si="38"/>
        <v>0.39181872369755549</v>
      </c>
      <c r="N15">
        <v>1.5444444444444445</v>
      </c>
      <c r="O15">
        <f>N15/'0%'!$A$28</f>
        <v>1.7278473474577376E-2</v>
      </c>
      <c r="P15">
        <v>27.823127229488705</v>
      </c>
      <c r="Q15">
        <f t="shared" si="39"/>
        <v>5.9519329504609431</v>
      </c>
      <c r="R15">
        <v>1.1266349583828774</v>
      </c>
      <c r="S15">
        <f t="shared" si="40"/>
        <v>1.1976961974950633</v>
      </c>
      <c r="T15">
        <v>8</v>
      </c>
      <c r="U15">
        <f t="shared" si="41"/>
        <v>2.3373186039783902</v>
      </c>
      <c r="V15">
        <f t="shared" si="42"/>
        <v>0.36871791586621511</v>
      </c>
      <c r="W15">
        <f t="shared" si="43"/>
        <v>2.3771183764829398</v>
      </c>
      <c r="X15">
        <f>LOG(W15)</f>
        <v>0.3760508093988722</v>
      </c>
      <c r="Z15">
        <v>1.5444444444444445</v>
      </c>
      <c r="AA15">
        <f>Z15/'0%'!$A$28</f>
        <v>1.7278473474577376E-2</v>
      </c>
      <c r="AB15">
        <v>30.172413793103448</v>
      </c>
      <c r="AC15">
        <f t="shared" si="44"/>
        <v>6.1981215220009984</v>
      </c>
      <c r="AD15">
        <v>1.3519619500594529</v>
      </c>
      <c r="AE15">
        <f t="shared" si="45"/>
        <v>1.3120104488124174</v>
      </c>
      <c r="AF15">
        <v>9</v>
      </c>
      <c r="AG15">
        <f t="shared" si="46"/>
        <v>2.1635525599527918</v>
      </c>
      <c r="AH15">
        <f t="shared" si="47"/>
        <v>0.33516745013340182</v>
      </c>
      <c r="AI15">
        <f t="shared" si="48"/>
        <v>2.4430555365942905</v>
      </c>
      <c r="AJ15">
        <f t="shared" si="49"/>
        <v>0.38793333965550697</v>
      </c>
      <c r="AM15" s="45">
        <f t="shared" si="18"/>
        <v>1.5444444444444445</v>
      </c>
      <c r="AN15" s="14">
        <f t="shared" si="18"/>
        <v>1.7278473474577376E-2</v>
      </c>
      <c r="AO15" s="14">
        <f t="shared" si="19"/>
        <v>6.0509130941565124</v>
      </c>
      <c r="AP15" s="14">
        <f t="shared" si="20"/>
        <v>0.12998722526923456</v>
      </c>
      <c r="AQ15" s="14">
        <f t="shared" si="21"/>
        <v>3.0254565470782562</v>
      </c>
      <c r="AR15" s="14">
        <f t="shared" si="22"/>
        <v>6.4993612634617282E-2</v>
      </c>
      <c r="AS15" s="14">
        <f t="shared" si="23"/>
        <v>1.1941236740585282</v>
      </c>
      <c r="AT15" s="14">
        <f t="shared" si="24"/>
        <v>0.11971302289744674</v>
      </c>
      <c r="AU15" s="14">
        <f t="shared" si="25"/>
        <v>8.3333333333333339</v>
      </c>
      <c r="AV15" s="14">
        <f t="shared" si="26"/>
        <v>0.57735026918962573</v>
      </c>
      <c r="AW15" s="14">
        <f t="shared" si="27"/>
        <v>2.2860399921826819</v>
      </c>
      <c r="AX15" s="14">
        <f t="shared" si="28"/>
        <v>0.20704607889029505</v>
      </c>
      <c r="AY15" s="14">
        <f t="shared" si="29"/>
        <v>0.75560166097588033</v>
      </c>
      <c r="AZ15" s="14">
        <f t="shared" si="30"/>
        <v>8.4666679743660239E-2</v>
      </c>
      <c r="BA15" s="14">
        <f t="shared" si="31"/>
        <v>2.4283947100489915</v>
      </c>
      <c r="BB15" s="46">
        <f t="shared" si="32"/>
        <v>0.12485012408334065</v>
      </c>
      <c r="BC15">
        <f t="shared" si="33"/>
        <v>1.2458668825782524</v>
      </c>
      <c r="BD15">
        <f t="shared" si="34"/>
        <v>9.0817298606035754E-2</v>
      </c>
    </row>
    <row r="16" spans="2:56" x14ac:dyDescent="0.25">
      <c r="B16">
        <v>1.6555555555555554</v>
      </c>
      <c r="C16">
        <f>B16/'0%'!$A$28</f>
        <v>1.8521529120230421E-2</v>
      </c>
      <c r="D16">
        <v>29.025267538644471</v>
      </c>
      <c r="E16">
        <f t="shared" si="0"/>
        <v>6.0791544170813738</v>
      </c>
      <c r="F16">
        <v>0.77051129607609992</v>
      </c>
      <c r="G16">
        <f t="shared" si="1"/>
        <v>0.99047738582424671</v>
      </c>
      <c r="H16">
        <v>8</v>
      </c>
      <c r="I16">
        <f t="shared" si="35"/>
        <v>2.3872783570925979</v>
      </c>
      <c r="J16">
        <f t="shared" si="36"/>
        <v>0.37790306077516811</v>
      </c>
      <c r="K16">
        <f t="shared" si="37"/>
        <v>2.5443385156285636</v>
      </c>
      <c r="L16">
        <f t="shared" si="38"/>
        <v>0.40557489223153903</v>
      </c>
      <c r="N16">
        <v>1.6555555555555554</v>
      </c>
      <c r="O16">
        <f>N16/'0%'!$A$28</f>
        <v>1.8521529120230421E-2</v>
      </c>
      <c r="P16">
        <v>29.010701545778833</v>
      </c>
      <c r="Q16">
        <f t="shared" si="39"/>
        <v>6.0776288491972856</v>
      </c>
      <c r="R16">
        <v>0.9289536266349584</v>
      </c>
      <c r="S16">
        <f t="shared" si="40"/>
        <v>1.0875571215604138</v>
      </c>
      <c r="T16">
        <v>8</v>
      </c>
      <c r="U16">
        <f t="shared" si="41"/>
        <v>2.3866792679854476</v>
      </c>
      <c r="V16">
        <f t="shared" si="42"/>
        <v>0.37779406060583159</v>
      </c>
      <c r="W16">
        <f t="shared" si="43"/>
        <v>2.495035863818436</v>
      </c>
      <c r="Z16">
        <v>1.6555555555555554</v>
      </c>
      <c r="AA16">
        <f>Z16/'0%'!$A$28</f>
        <v>1.8521529120230421E-2</v>
      </c>
      <c r="AB16">
        <v>31.754756242568373</v>
      </c>
      <c r="AC16">
        <f t="shared" si="44"/>
        <v>6.358569916377725</v>
      </c>
      <c r="AD16">
        <v>1.2068965517241379</v>
      </c>
      <c r="AE16">
        <f t="shared" si="45"/>
        <v>1.2396243044001998</v>
      </c>
      <c r="AF16">
        <v>9</v>
      </c>
      <c r="AG16">
        <f t="shared" si="46"/>
        <v>2.2195596151810362</v>
      </c>
      <c r="AH16">
        <f t="shared" si="47"/>
        <v>0.34626681423926847</v>
      </c>
      <c r="AI16">
        <f t="shared" si="48"/>
        <v>2.5594728059887624</v>
      </c>
      <c r="AJ16">
        <f t="shared" si="49"/>
        <v>0.40815051959762899</v>
      </c>
      <c r="AM16" s="45">
        <f t="shared" si="18"/>
        <v>1.6555555555555557</v>
      </c>
      <c r="AN16" s="14">
        <f t="shared" si="18"/>
        <v>1.8521529120230421E-2</v>
      </c>
      <c r="AO16" s="14">
        <f t="shared" si="19"/>
        <v>6.1717843942187942</v>
      </c>
      <c r="AP16" s="14">
        <f t="shared" si="20"/>
        <v>0.16176280569240997</v>
      </c>
      <c r="AQ16" s="14">
        <f t="shared" si="21"/>
        <v>3.0858921971093971</v>
      </c>
      <c r="AR16" s="14">
        <f t="shared" si="22"/>
        <v>8.0881402846204986E-2</v>
      </c>
      <c r="AS16" s="14">
        <f t="shared" si="23"/>
        <v>1.1058862705949535</v>
      </c>
      <c r="AT16" s="14">
        <f t="shared" si="24"/>
        <v>0.12558071124667561</v>
      </c>
      <c r="AU16" s="14">
        <f t="shared" si="25"/>
        <v>8.3333333333333339</v>
      </c>
      <c r="AV16" s="14">
        <f t="shared" si="26"/>
        <v>0.57735026918962573</v>
      </c>
      <c r="AW16" s="14">
        <f t="shared" si="27"/>
        <v>2.3311724134196941</v>
      </c>
      <c r="AX16" s="14">
        <f t="shared" si="28"/>
        <v>0.22218219302859765</v>
      </c>
      <c r="AY16" s="14">
        <f t="shared" si="29"/>
        <v>0.75542898601686059</v>
      </c>
      <c r="AZ16" s="14">
        <f t="shared" si="30"/>
        <v>9.1799172191978223E-2</v>
      </c>
      <c r="BA16" s="14">
        <f t="shared" si="31"/>
        <v>2.5329490618119208</v>
      </c>
      <c r="BB16" s="46">
        <f t="shared" si="32"/>
        <v>0.14367175846954278</v>
      </c>
      <c r="BC16">
        <f t="shared" si="33"/>
        <v>1.2183001401938709</v>
      </c>
      <c r="BD16">
        <f t="shared" si="34"/>
        <v>0.10103508601490839</v>
      </c>
    </row>
    <row r="17" spans="2:56" x14ac:dyDescent="0.25">
      <c r="B17">
        <v>2.2111111111111112</v>
      </c>
      <c r="C17">
        <f>B17/'0%'!$A$28</f>
        <v>2.4736807348495666E-2</v>
      </c>
      <c r="D17">
        <v>32.361771700356719</v>
      </c>
      <c r="E17">
        <f t="shared" si="0"/>
        <v>6.4190565869592913</v>
      </c>
      <c r="F17">
        <v>0.11414982164090369</v>
      </c>
      <c r="G17">
        <f t="shared" si="1"/>
        <v>0.38123492355457711</v>
      </c>
      <c r="H17">
        <v>6</v>
      </c>
      <c r="I17">
        <f t="shared" si="2"/>
        <v>3.3610101694280803</v>
      </c>
      <c r="J17">
        <f t="shared" si="3"/>
        <v>0.52646982651881324</v>
      </c>
      <c r="K17">
        <f t="shared" si="4"/>
        <v>3.0189108317023572</v>
      </c>
      <c r="L17">
        <f t="shared" si="5"/>
        <v>0.47985028563935217</v>
      </c>
      <c r="N17">
        <v>2.1</v>
      </c>
      <c r="O17">
        <f>N17/'0%'!$A$28</f>
        <v>2.3493751702842618E-2</v>
      </c>
      <c r="P17">
        <v>33.822829964328179</v>
      </c>
      <c r="Q17">
        <f t="shared" si="39"/>
        <v>6.5623596842474301</v>
      </c>
      <c r="R17">
        <v>0.52021403091557672</v>
      </c>
      <c r="S17">
        <f t="shared" si="40"/>
        <v>0.81385322748502553</v>
      </c>
      <c r="T17">
        <v>7</v>
      </c>
      <c r="U17">
        <f t="shared" si="41"/>
        <v>2.9451801391779369</v>
      </c>
      <c r="V17">
        <f t="shared" si="42"/>
        <v>0.4691118631497303</v>
      </c>
      <c r="W17">
        <f t="shared" si="43"/>
        <v>2.8742532283812023</v>
      </c>
      <c r="X17">
        <f t="shared" si="11"/>
        <v>0.45852502783575677</v>
      </c>
      <c r="Z17">
        <v>2.2111111111111112</v>
      </c>
      <c r="AA17">
        <f>Z17/'0%'!$A$28</f>
        <v>2.4736807348495666E-2</v>
      </c>
      <c r="AB17">
        <v>36.067776456599283</v>
      </c>
      <c r="AC17">
        <f t="shared" si="44"/>
        <v>6.7766451342246103</v>
      </c>
      <c r="AD17">
        <v>0.64387633769322239</v>
      </c>
      <c r="AE17">
        <f t="shared" si="13"/>
        <v>0.90543294344212055</v>
      </c>
      <c r="AF17">
        <v>7</v>
      </c>
      <c r="AG17">
        <f t="shared" si="46"/>
        <v>3.0413512242378649</v>
      </c>
      <c r="AH17">
        <f t="shared" si="47"/>
        <v>0.48306657665202241</v>
      </c>
      <c r="AI17">
        <f t="shared" si="48"/>
        <v>2.9356060953912451</v>
      </c>
      <c r="AJ17">
        <f t="shared" si="49"/>
        <v>0.46769778078261032</v>
      </c>
      <c r="AM17" s="45">
        <f t="shared" si="18"/>
        <v>2.1740740740740745</v>
      </c>
      <c r="AN17" s="14">
        <f t="shared" si="18"/>
        <v>2.4322455466611315E-2</v>
      </c>
      <c r="AO17" s="14">
        <f t="shared" si="19"/>
        <v>6.5860204684771118</v>
      </c>
      <c r="AP17" s="14">
        <f t="shared" si="20"/>
        <v>0.17996462657034287</v>
      </c>
      <c r="AQ17" s="14">
        <f t="shared" si="21"/>
        <v>3.2930102342385559</v>
      </c>
      <c r="AR17" s="14">
        <f t="shared" si="22"/>
        <v>8.9982313285171436E-2</v>
      </c>
      <c r="AS17" s="14">
        <f t="shared" si="23"/>
        <v>0.70017369816057451</v>
      </c>
      <c r="AT17" s="14">
        <f t="shared" si="24"/>
        <v>0.27997886983498727</v>
      </c>
      <c r="AU17" s="14">
        <f t="shared" si="25"/>
        <v>6.666666666666667</v>
      </c>
      <c r="AV17" s="14">
        <f t="shared" si="26"/>
        <v>0.57735026918962584</v>
      </c>
      <c r="AW17" s="14">
        <f t="shared" si="27"/>
        <v>3.1158471776146275</v>
      </c>
      <c r="AX17" s="14">
        <f t="shared" si="28"/>
        <v>0.35358502642845291</v>
      </c>
      <c r="AY17" s="14">
        <f t="shared" si="29"/>
        <v>0.94620027147747576</v>
      </c>
      <c r="AZ17" s="14">
        <f t="shared" si="30"/>
        <v>0.13322956337197667</v>
      </c>
      <c r="BA17" s="14">
        <f t="shared" si="31"/>
        <v>2.9429233851582683</v>
      </c>
      <c r="BB17" s="46">
        <f t="shared" si="32"/>
        <v>0.22997174820266508</v>
      </c>
      <c r="BC17">
        <f t="shared" si="33"/>
        <v>1.1189588729512441</v>
      </c>
      <c r="BD17">
        <f t="shared" si="34"/>
        <v>0.11801572654463606</v>
      </c>
    </row>
    <row r="18" spans="2:56" x14ac:dyDescent="0.25">
      <c r="B18">
        <v>2.7444444444444445</v>
      </c>
      <c r="C18">
        <f>B18/'0%'!$A$28</f>
        <v>3.0703474447630299E-2</v>
      </c>
      <c r="D18">
        <v>35.72711058263971</v>
      </c>
      <c r="E18">
        <f t="shared" si="0"/>
        <v>6.7445659617904994</v>
      </c>
      <c r="F18">
        <v>0</v>
      </c>
      <c r="G18">
        <f t="shared" si="1"/>
        <v>0</v>
      </c>
      <c r="H18">
        <v>5</v>
      </c>
      <c r="I18">
        <f t="shared" si="2"/>
        <v>4.2377357754425615</v>
      </c>
      <c r="J18">
        <f t="shared" si="3"/>
        <v>0.62713387478048632</v>
      </c>
      <c r="K18">
        <f t="shared" si="4"/>
        <v>3.3722829808952497</v>
      </c>
      <c r="L18">
        <f t="shared" si="5"/>
        <v>0.52792401075839013</v>
      </c>
      <c r="N18">
        <v>2.7666666666666666</v>
      </c>
      <c r="O18">
        <f>N18/'0%'!$A$28</f>
        <v>3.0952085576760907E-2</v>
      </c>
      <c r="P18">
        <v>41.335017835909632</v>
      </c>
      <c r="Q18">
        <f t="shared" si="39"/>
        <v>7.2546108986639259</v>
      </c>
      <c r="R18">
        <v>0</v>
      </c>
      <c r="S18">
        <f t="shared" si="7"/>
        <v>0</v>
      </c>
      <c r="T18">
        <v>6</v>
      </c>
      <c r="U18">
        <f t="shared" si="8"/>
        <v>3.7985053839825063</v>
      </c>
      <c r="V18">
        <f t="shared" si="9"/>
        <v>0.57961274630756343</v>
      </c>
      <c r="W18">
        <f t="shared" si="10"/>
        <v>3.627305449331963</v>
      </c>
      <c r="X18">
        <f t="shared" si="11"/>
        <v>0.55958412833309201</v>
      </c>
      <c r="Z18">
        <v>2.7666666666666666</v>
      </c>
      <c r="AA18">
        <f>Z18/'0%'!$A$28</f>
        <v>3.0952085576760907E-2</v>
      </c>
      <c r="AB18">
        <v>41.188168846611177</v>
      </c>
      <c r="AC18">
        <f t="shared" si="12"/>
        <v>7.2417128740881616</v>
      </c>
      <c r="AD18">
        <v>0.16587395957193818</v>
      </c>
      <c r="AE18">
        <f t="shared" si="13"/>
        <v>0.45956205758177354</v>
      </c>
      <c r="AF18">
        <v>6</v>
      </c>
      <c r="AG18">
        <f t="shared" si="14"/>
        <v>3.791751994106999</v>
      </c>
      <c r="AH18">
        <f t="shared" si="15"/>
        <v>0.57883992383661653</v>
      </c>
      <c r="AI18">
        <f t="shared" si="16"/>
        <v>3.3910754082531942</v>
      </c>
      <c r="AJ18">
        <f t="shared" si="17"/>
        <v>0.53033744740831956</v>
      </c>
      <c r="AM18" s="45">
        <f t="shared" si="18"/>
        <v>2.7592592592592595</v>
      </c>
      <c r="AN18" s="14">
        <f t="shared" si="18"/>
        <v>3.0869215200384038E-2</v>
      </c>
      <c r="AO18" s="14">
        <f t="shared" si="19"/>
        <v>7.0802965781808629</v>
      </c>
      <c r="AP18" s="14">
        <f t="shared" si="20"/>
        <v>0.29082275503453819</v>
      </c>
      <c r="AQ18" s="14">
        <f t="shared" si="21"/>
        <v>3.5401482890904314</v>
      </c>
      <c r="AR18" s="14">
        <f t="shared" si="22"/>
        <v>0.1454113775172691</v>
      </c>
      <c r="AS18" s="14">
        <f t="shared" si="23"/>
        <v>0.15318735252725785</v>
      </c>
      <c r="AT18" s="14">
        <f t="shared" si="24"/>
        <v>0.26532827765417527</v>
      </c>
      <c r="AU18" s="14">
        <f t="shared" si="25"/>
        <v>5.666666666666667</v>
      </c>
      <c r="AV18" s="14">
        <f t="shared" si="26"/>
        <v>0.57735026918962584</v>
      </c>
      <c r="AW18" s="14">
        <f t="shared" si="27"/>
        <v>3.9426643845106888</v>
      </c>
      <c r="AX18" s="14">
        <f t="shared" si="28"/>
        <v>0.5611630278727443</v>
      </c>
      <c r="AY18" s="14">
        <f t="shared" si="29"/>
        <v>1.11370034884151</v>
      </c>
      <c r="AZ18" s="14">
        <f t="shared" si="30"/>
        <v>0.20425916393605059</v>
      </c>
      <c r="BA18" s="14">
        <f t="shared" si="31"/>
        <v>3.4635546128268024</v>
      </c>
      <c r="BB18" s="46">
        <f t="shared" si="32"/>
        <v>0.27807551634435673</v>
      </c>
      <c r="BC18">
        <f t="shared" si="33"/>
        <v>1.0221141817657429</v>
      </c>
      <c r="BD18">
        <f t="shared" si="34"/>
        <v>0.12404490600020228</v>
      </c>
    </row>
    <row r="19" spans="2:56" x14ac:dyDescent="0.25">
      <c r="N19">
        <v>3.3222222222222224</v>
      </c>
      <c r="O19">
        <f>N19/'0%'!$A$28</f>
        <v>3.7167363805026152E-2</v>
      </c>
      <c r="P19">
        <v>44.809155766944116</v>
      </c>
      <c r="Q19">
        <f t="shared" si="6"/>
        <v>7.5533296690049827</v>
      </c>
      <c r="R19">
        <v>0</v>
      </c>
      <c r="S19">
        <f t="shared" si="7"/>
        <v>0</v>
      </c>
      <c r="T19">
        <v>5</v>
      </c>
      <c r="U19">
        <f t="shared" si="8"/>
        <v>4.7458969996575755</v>
      </c>
      <c r="V19">
        <f t="shared" si="9"/>
        <v>0.67631830847766217</v>
      </c>
      <c r="W19">
        <f t="shared" si="10"/>
        <v>3.7766648345024914</v>
      </c>
      <c r="X19">
        <f t="shared" si="11"/>
        <v>0.57710844445556597</v>
      </c>
      <c r="Z19">
        <v>3.3222222222222224</v>
      </c>
      <c r="AA19">
        <f>Z19/'0%'!$A$28</f>
        <v>3.7167363805026152E-2</v>
      </c>
      <c r="AB19">
        <v>45.461652794292512</v>
      </c>
      <c r="AC19">
        <f t="shared" si="12"/>
        <v>7.6081255317399323</v>
      </c>
      <c r="AD19">
        <v>0</v>
      </c>
      <c r="AE19">
        <f t="shared" si="13"/>
        <v>0</v>
      </c>
      <c r="AF19">
        <v>6</v>
      </c>
      <c r="AG19">
        <f t="shared" si="14"/>
        <v>3.9836052130171851</v>
      </c>
      <c r="AH19">
        <f t="shared" si="15"/>
        <v>0.60027629202483601</v>
      </c>
      <c r="AI19">
        <f t="shared" si="16"/>
        <v>3.8040627658699662</v>
      </c>
      <c r="AJ19">
        <f t="shared" si="17"/>
        <v>0.58024767405036459</v>
      </c>
      <c r="AM19" s="45">
        <f t="shared" ref="AM19:AM21" si="50">AVERAGE(B19,N19,Z19)</f>
        <v>3.3222222222222224</v>
      </c>
      <c r="AN19" s="14">
        <f t="shared" ref="AN19:AN21" si="51">AVERAGE(C19,O19,AA19)</f>
        <v>3.7167363805026152E-2</v>
      </c>
      <c r="AO19" s="14">
        <f t="shared" ref="AO19:AO21" si="52">AVERAGE(E19,Q19,AC19)</f>
        <v>7.5807276003724571</v>
      </c>
      <c r="AP19" s="14">
        <f t="shared" ref="AP19:AP21" si="53">_xlfn.STDEV.S(E19,Q19,AC19)</f>
        <v>3.8746526120850125E-2</v>
      </c>
      <c r="AQ19" s="14">
        <f t="shared" si="21"/>
        <v>3.7903638001862285</v>
      </c>
      <c r="AR19" s="14">
        <f t="shared" si="22"/>
        <v>1.9373263060425062E-2</v>
      </c>
      <c r="AS19" s="14">
        <f t="shared" ref="AS19:AS21" si="54">AVERAGE(G19,S19,AE19)</f>
        <v>0</v>
      </c>
      <c r="AT19" s="14">
        <f t="shared" ref="AT19:AT21" si="55">_xlfn.STDEV.S(G19,S19,AE19)</f>
        <v>0</v>
      </c>
      <c r="AU19" s="14">
        <f t="shared" ref="AU19:AU21" si="56">AVERAGE(H19,T19,AF19)</f>
        <v>5.5</v>
      </c>
      <c r="AV19" s="14">
        <f t="shared" ref="AV19:AV21" si="57">_xlfn.STDEV.S(H19,T19,AF19)</f>
        <v>0.70710678118654757</v>
      </c>
      <c r="AW19" s="14">
        <f t="shared" ref="AW19:AW21" si="58">AVERAGE(I19,U19,AG19)</f>
        <v>4.3647511063373798</v>
      </c>
      <c r="AX19" s="14">
        <f t="shared" ref="AX19:AX21" si="59">PI()/AU19*AP19+PI()*AO19/AU19^2*AV19</f>
        <v>0.57883089478459948</v>
      </c>
      <c r="AY19" s="14">
        <f t="shared" si="29"/>
        <v>1.1515388327956622</v>
      </c>
      <c r="AZ19" s="14">
        <f t="shared" si="30"/>
        <v>0.15859690288491818</v>
      </c>
      <c r="BA19" s="14">
        <f t="shared" ref="BA19:BA21" si="60">AVERAGE(K19,W19,AI19)</f>
        <v>3.7903638001862285</v>
      </c>
      <c r="BB19" s="46">
        <f t="shared" si="32"/>
        <v>1.9373263060425062E-2</v>
      </c>
      <c r="BC19">
        <f t="shared" si="33"/>
        <v>1</v>
      </c>
      <c r="BD19">
        <f t="shared" si="34"/>
        <v>1.0222376574762144E-2</v>
      </c>
    </row>
    <row r="20" spans="2:56" x14ac:dyDescent="0.25">
      <c r="N20">
        <v>3.8777777777777778</v>
      </c>
      <c r="O20">
        <f>N20/'0%'!$A$28</f>
        <v>4.338264203329139E-2</v>
      </c>
      <c r="P20">
        <v>49.947681331747923</v>
      </c>
      <c r="Q20">
        <f t="shared" si="6"/>
        <v>7.9746700896909655</v>
      </c>
      <c r="R20">
        <v>0</v>
      </c>
      <c r="S20">
        <f t="shared" si="7"/>
        <v>0</v>
      </c>
      <c r="T20">
        <v>5</v>
      </c>
      <c r="U20">
        <f t="shared" si="8"/>
        <v>5.0106329937150793</v>
      </c>
      <c r="V20">
        <f t="shared" si="9"/>
        <v>0.69989259379386803</v>
      </c>
      <c r="W20">
        <f t="shared" si="10"/>
        <v>3.9873350448454827</v>
      </c>
      <c r="X20">
        <f t="shared" si="11"/>
        <v>0.60068272977177173</v>
      </c>
      <c r="Z20">
        <v>3.8777777777777778</v>
      </c>
      <c r="AA20">
        <f>Z20/'0%'!$A$28</f>
        <v>4.338264203329139E-2</v>
      </c>
      <c r="AB20">
        <v>49.387336504161716</v>
      </c>
      <c r="AC20">
        <f t="shared" si="12"/>
        <v>7.9298114634738415</v>
      </c>
      <c r="AD20">
        <v>0</v>
      </c>
      <c r="AE20">
        <f t="shared" si="13"/>
        <v>0</v>
      </c>
      <c r="AF20">
        <v>5</v>
      </c>
      <c r="AG20">
        <f t="shared" si="14"/>
        <v>4.9824474876003091</v>
      </c>
      <c r="AH20">
        <f t="shared" si="15"/>
        <v>0.69744273015915892</v>
      </c>
      <c r="AI20">
        <f t="shared" si="16"/>
        <v>3.9649057317369207</v>
      </c>
      <c r="AJ20">
        <f t="shared" si="17"/>
        <v>0.59823286613706272</v>
      </c>
      <c r="AM20" s="45">
        <f t="shared" si="50"/>
        <v>3.8777777777777778</v>
      </c>
      <c r="AN20" s="14">
        <f t="shared" si="51"/>
        <v>4.338264203329139E-2</v>
      </c>
      <c r="AO20" s="14">
        <f t="shared" si="52"/>
        <v>7.9522407765824035</v>
      </c>
      <c r="AP20" s="14">
        <f t="shared" si="53"/>
        <v>3.1719838792841022E-2</v>
      </c>
      <c r="AQ20" s="14">
        <f t="shared" si="21"/>
        <v>3.9761203882912017</v>
      </c>
      <c r="AR20" s="14">
        <f t="shared" si="22"/>
        <v>1.5859919396420511E-2</v>
      </c>
      <c r="AS20" s="14">
        <f t="shared" si="54"/>
        <v>0</v>
      </c>
      <c r="AT20" s="14">
        <f t="shared" si="55"/>
        <v>0</v>
      </c>
      <c r="AU20" s="14">
        <f t="shared" si="56"/>
        <v>5</v>
      </c>
      <c r="AV20" s="14">
        <f t="shared" si="57"/>
        <v>0</v>
      </c>
      <c r="AW20" s="14">
        <f t="shared" si="58"/>
        <v>4.9965402406576942</v>
      </c>
      <c r="AX20" s="14">
        <f t="shared" si="59"/>
        <v>1.9930162504928378E-2</v>
      </c>
      <c r="AY20" s="14">
        <f t="shared" si="29"/>
        <v>1.2566370614359172</v>
      </c>
      <c r="AZ20" s="14">
        <f t="shared" si="30"/>
        <v>1.0024929106079541E-2</v>
      </c>
      <c r="BA20" s="14">
        <f t="shared" si="60"/>
        <v>3.9761203882912017</v>
      </c>
      <c r="BB20" s="46">
        <f t="shared" si="32"/>
        <v>1.5859919396420511E-2</v>
      </c>
      <c r="BC20">
        <f t="shared" si="33"/>
        <v>1</v>
      </c>
      <c r="BD20">
        <f t="shared" si="34"/>
        <v>7.9775851068918727E-3</v>
      </c>
    </row>
    <row r="21" spans="2:56" ht="15.75" thickBot="1" x14ac:dyDescent="0.3">
      <c r="N21">
        <v>4.4333333333333336</v>
      </c>
      <c r="O21">
        <f>N21/'0%'!$A$28</f>
        <v>4.9597920261556641E-2</v>
      </c>
      <c r="P21">
        <v>52.961355529131986</v>
      </c>
      <c r="Q21">
        <f t="shared" si="6"/>
        <v>8.2117289411225158</v>
      </c>
      <c r="R21">
        <v>0</v>
      </c>
      <c r="S21">
        <f t="shared" si="7"/>
        <v>0</v>
      </c>
      <c r="T21">
        <v>5</v>
      </c>
      <c r="U21">
        <f t="shared" si="8"/>
        <v>5.1595814629402375</v>
      </c>
      <c r="V21">
        <f t="shared" si="9"/>
        <v>0.71261447377688059</v>
      </c>
      <c r="W21">
        <f t="shared" si="10"/>
        <v>4.1058644705612579</v>
      </c>
      <c r="X21">
        <f t="shared" si="11"/>
        <v>0.61340460975478428</v>
      </c>
      <c r="Z21">
        <v>4.4333333333333336</v>
      </c>
      <c r="AA21">
        <f>Z21/'0%'!$A$28</f>
        <v>4.9597920261556641E-2</v>
      </c>
      <c r="AB21">
        <v>52.334720570749113</v>
      </c>
      <c r="AC21">
        <f t="shared" si="12"/>
        <v>8.1630040912241704</v>
      </c>
      <c r="AD21">
        <v>0</v>
      </c>
      <c r="AE21">
        <f t="shared" si="13"/>
        <v>0</v>
      </c>
      <c r="AF21">
        <v>4</v>
      </c>
      <c r="AG21">
        <f t="shared" si="14"/>
        <v>6.4112084210533196</v>
      </c>
      <c r="AH21">
        <f t="shared" si="15"/>
        <v>0.80693989553013112</v>
      </c>
      <c r="AI21">
        <f t="shared" si="16"/>
        <v>4.0815020456120852</v>
      </c>
      <c r="AJ21">
        <f t="shared" si="17"/>
        <v>0.61082001849997847</v>
      </c>
      <c r="AM21" s="47">
        <f t="shared" si="50"/>
        <v>4.4333333333333336</v>
      </c>
      <c r="AN21" s="16">
        <f t="shared" si="51"/>
        <v>4.9597920261556641E-2</v>
      </c>
      <c r="AO21" s="16">
        <f t="shared" si="52"/>
        <v>8.1873665161733431</v>
      </c>
      <c r="AP21" s="16">
        <f t="shared" si="53"/>
        <v>3.4453671775416743E-2</v>
      </c>
      <c r="AQ21" s="14">
        <f t="shared" si="21"/>
        <v>4.0936832580866716</v>
      </c>
      <c r="AR21" s="14">
        <f t="shared" si="22"/>
        <v>1.7226835887708371E-2</v>
      </c>
      <c r="AS21" s="16">
        <f t="shared" si="54"/>
        <v>0</v>
      </c>
      <c r="AT21" s="16">
        <f t="shared" si="55"/>
        <v>0</v>
      </c>
      <c r="AU21" s="16">
        <f t="shared" si="56"/>
        <v>4.5</v>
      </c>
      <c r="AV21" s="16">
        <f t="shared" si="57"/>
        <v>0.70710678118654757</v>
      </c>
      <c r="AW21" s="16">
        <f t="shared" si="58"/>
        <v>5.7853949419967785</v>
      </c>
      <c r="AX21" s="16">
        <f t="shared" si="59"/>
        <v>0.92221396598531458</v>
      </c>
      <c r="AY21" s="14">
        <f t="shared" si="29"/>
        <v>1.4132492860966455</v>
      </c>
      <c r="AZ21" s="14">
        <f t="shared" si="30"/>
        <v>0.2312244792352916</v>
      </c>
      <c r="BA21" s="16">
        <f t="shared" si="60"/>
        <v>4.0936832580866716</v>
      </c>
      <c r="BB21" s="46">
        <f t="shared" si="32"/>
        <v>1.7226835887708371E-2</v>
      </c>
      <c r="BC21">
        <f t="shared" si="33"/>
        <v>1</v>
      </c>
      <c r="BD21">
        <f t="shared" si="34"/>
        <v>8.4163013118703986E-3</v>
      </c>
    </row>
    <row r="26" spans="2:56" ht="15.75" thickBot="1" x14ac:dyDescent="0.3"/>
    <row r="27" spans="2:56" x14ac:dyDescent="0.25">
      <c r="B27" s="22" t="str">
        <f t="shared" ref="B27:B34" si="61">B3</f>
        <v>t (h)</v>
      </c>
      <c r="C27" s="10" t="str">
        <f t="shared" ref="C27:D33" si="62">H3</f>
        <v>Nro Lobulos</v>
      </c>
      <c r="D27" s="9" t="str">
        <f t="shared" si="62"/>
        <v>Wavelenght [mm]</v>
      </c>
      <c r="E27" s="9" t="str">
        <f t="shared" ref="E27:E33" si="63">K3</f>
        <v>Espesor corona[mm]</v>
      </c>
      <c r="F27" s="10" t="str">
        <f t="shared" ref="F27:F35" si="64">N3</f>
        <v>t (h)</v>
      </c>
      <c r="G27" s="10" t="str">
        <f t="shared" ref="G27:G35" si="65">T3</f>
        <v>Nro Lobulos</v>
      </c>
      <c r="H27" s="9" t="str">
        <f t="shared" ref="H27:H35" si="66">U3</f>
        <v>Wavelenght [mm]</v>
      </c>
      <c r="I27" s="9" t="str">
        <f t="shared" ref="I27:I35" si="67">W3</f>
        <v>Espesor corona[mm]</v>
      </c>
      <c r="J27" s="10" t="str">
        <f t="shared" ref="J27:J35" si="68">Z3</f>
        <v>t (h)</v>
      </c>
      <c r="K27" s="10" t="str">
        <f t="shared" ref="K27:K35" si="69">AF3</f>
        <v>Nro Lobulos</v>
      </c>
      <c r="L27" s="9" t="str">
        <f t="shared" ref="L27:L35" si="70">AG3</f>
        <v>Wavelenght [mm]</v>
      </c>
      <c r="M27" s="9" t="str">
        <f t="shared" ref="M27:M35" si="71">AI3</f>
        <v>Espesor corona[mm]</v>
      </c>
      <c r="N27" s="10" t="s">
        <v>16</v>
      </c>
      <c r="O27" s="10" t="s">
        <v>17</v>
      </c>
      <c r="P27" s="10" t="s">
        <v>18</v>
      </c>
      <c r="Q27" s="10" t="s">
        <v>21</v>
      </c>
      <c r="R27" s="10" t="s">
        <v>22</v>
      </c>
      <c r="S27" s="10" t="s">
        <v>23</v>
      </c>
      <c r="T27" s="10" t="s">
        <v>24</v>
      </c>
      <c r="U27" s="11" t="s">
        <v>19</v>
      </c>
      <c r="V27" s="10" t="s">
        <v>20</v>
      </c>
      <c r="W27" s="21" t="s">
        <v>25</v>
      </c>
      <c r="X27" s="19" t="s">
        <v>26</v>
      </c>
    </row>
    <row r="28" spans="2:56" x14ac:dyDescent="0.25">
      <c r="B28" s="12">
        <f t="shared" si="61"/>
        <v>3.3333333333333333E-2</v>
      </c>
      <c r="C28" s="13">
        <f t="shared" si="62"/>
        <v>44</v>
      </c>
      <c r="D28" s="14">
        <f t="shared" si="62"/>
        <v>0.21243696534247949</v>
      </c>
      <c r="E28" s="14">
        <f t="shared" si="63"/>
        <v>0.3001963121893878</v>
      </c>
      <c r="F28" s="13">
        <f t="shared" si="64"/>
        <v>3.3333333333333333E-2</v>
      </c>
      <c r="G28" s="13">
        <f t="shared" si="65"/>
        <v>40</v>
      </c>
      <c r="H28" s="14">
        <f t="shared" si="66"/>
        <v>0.24229405991554809</v>
      </c>
      <c r="I28" s="14">
        <f t="shared" si="67"/>
        <v>0.32812344850452391</v>
      </c>
      <c r="J28" s="13">
        <f t="shared" si="68"/>
        <v>3.3333333333333333E-2</v>
      </c>
      <c r="K28" s="13">
        <f t="shared" si="69"/>
        <v>46</v>
      </c>
      <c r="L28" s="14">
        <f t="shared" si="70"/>
        <v>0.21313554220303577</v>
      </c>
      <c r="M28" s="14">
        <f t="shared" si="71"/>
        <v>0.33142403392646935</v>
      </c>
      <c r="N28" s="13">
        <f t="shared" ref="N28:N45" si="72">AVERAGE(B28,F28,J28)</f>
        <v>3.3333333333333333E-2</v>
      </c>
      <c r="O28" s="13">
        <f t="shared" ref="O28:O45" si="73">AVERAGE(C28,G28,K28)</f>
        <v>43.333333333333336</v>
      </c>
      <c r="P28" s="13">
        <f t="shared" ref="P28:P45" si="74">_xlfn.STDEV.S(C28,G28,K28)</f>
        <v>3.0550504633038931</v>
      </c>
      <c r="Q28" s="13">
        <f>AVERAGE(D28,H28,L28)</f>
        <v>0.22262218915368778</v>
      </c>
      <c r="R28" s="13">
        <f>_xlfn.STDEV.S(D28,H28,L28)</f>
        <v>1.7039920095500066E-2</v>
      </c>
      <c r="S28" s="13">
        <f>AVERAGE(E28,I28,M28)</f>
        <v>0.31991459820679369</v>
      </c>
      <c r="T28" s="13">
        <f>_xlfn.STDEV.S(E28,I28,M28)</f>
        <v>1.7156094212554849E-2</v>
      </c>
      <c r="U28" s="13">
        <f t="shared" ref="U28:U45" si="75">N28-J28</f>
        <v>0</v>
      </c>
      <c r="V28" s="13">
        <f t="shared" ref="V28:V45" si="76">P28/O28*100</f>
        <v>7.0501164537782142</v>
      </c>
      <c r="W28" s="13">
        <f>R28/Q28*100</f>
        <v>7.6541876442228833</v>
      </c>
      <c r="X28" s="15">
        <f>T28/S28*100</f>
        <v>5.3627106448781374</v>
      </c>
    </row>
    <row r="29" spans="2:56" x14ac:dyDescent="0.25">
      <c r="B29" s="12">
        <f t="shared" si="61"/>
        <v>6.6666666666666666E-2</v>
      </c>
      <c r="C29" s="13">
        <f t="shared" si="62"/>
        <v>38</v>
      </c>
      <c r="D29" s="14">
        <f t="shared" si="62"/>
        <v>0.26218849798468935</v>
      </c>
      <c r="E29" s="14">
        <f t="shared" si="63"/>
        <v>0.40658209401170819</v>
      </c>
      <c r="F29" s="13">
        <f t="shared" si="64"/>
        <v>6.6666666666666666E-2</v>
      </c>
      <c r="G29" s="13">
        <f t="shared" si="65"/>
        <v>36</v>
      </c>
      <c r="H29" s="14">
        <f t="shared" si="66"/>
        <v>0.28787799386808977</v>
      </c>
      <c r="I29" s="14">
        <f t="shared" si="67"/>
        <v>0.45949075999818878</v>
      </c>
      <c r="J29" s="13">
        <f t="shared" si="68"/>
        <v>6.6666666666666666E-2</v>
      </c>
      <c r="K29" s="13">
        <f t="shared" si="69"/>
        <v>40</v>
      </c>
      <c r="L29" s="14">
        <f t="shared" si="70"/>
        <v>0.25737237057249068</v>
      </c>
      <c r="M29" s="14">
        <f t="shared" si="71"/>
        <v>0.43181439051024406</v>
      </c>
      <c r="N29" s="13">
        <f t="shared" si="72"/>
        <v>6.6666666666666666E-2</v>
      </c>
      <c r="O29" s="13">
        <f t="shared" si="73"/>
        <v>38</v>
      </c>
      <c r="P29" s="13">
        <f t="shared" si="74"/>
        <v>2</v>
      </c>
      <c r="Q29" s="13">
        <f t="shared" ref="Q29:Q45" si="77">AVERAGE(D29,H29,L29)</f>
        <v>0.2691462874750899</v>
      </c>
      <c r="R29" s="13">
        <f t="shared" ref="R29:R45" si="78">_xlfn.STDEV.S(D29,H29,L29)</f>
        <v>1.6399889911453552E-2</v>
      </c>
      <c r="S29" s="13">
        <f t="shared" ref="S29:S45" si="79">AVERAGE(E29,I29,M29)</f>
        <v>0.4326290815067137</v>
      </c>
      <c r="T29" s="13">
        <f t="shared" ref="T29:T45" si="80">_xlfn.STDEV.S(E29,I29,M29)</f>
        <v>2.6463739818514662E-2</v>
      </c>
      <c r="U29" s="13">
        <f t="shared" si="75"/>
        <v>0</v>
      </c>
      <c r="V29" s="13">
        <f t="shared" si="76"/>
        <v>5.2631578947368416</v>
      </c>
      <c r="W29" s="13">
        <f t="shared" ref="W29:W45" si="81">R29/Q29*100</f>
        <v>6.0932996941194668</v>
      </c>
      <c r="X29" s="15">
        <f t="shared" ref="X29:X45" si="82">T29/S29*100</f>
        <v>6.1169581402964441</v>
      </c>
    </row>
    <row r="30" spans="2:56" x14ac:dyDescent="0.25">
      <c r="B30" s="12">
        <f t="shared" si="61"/>
        <v>0.1</v>
      </c>
      <c r="C30" s="13">
        <f t="shared" si="62"/>
        <v>34</v>
      </c>
      <c r="D30" s="14">
        <f t="shared" si="62"/>
        <v>0.30578048471541086</v>
      </c>
      <c r="E30" s="14">
        <f t="shared" si="63"/>
        <v>0.50996303246377717</v>
      </c>
      <c r="F30" s="13">
        <f t="shared" si="64"/>
        <v>0.1</v>
      </c>
      <c r="G30" s="13">
        <f t="shared" si="65"/>
        <v>33</v>
      </c>
      <c r="H30" s="14">
        <f t="shared" si="66"/>
        <v>0.3310640490374257</v>
      </c>
      <c r="I30" s="14">
        <f t="shared" si="67"/>
        <v>0.57502856969121452</v>
      </c>
      <c r="J30" s="13">
        <f t="shared" si="68"/>
        <v>0.1</v>
      </c>
      <c r="K30" s="13">
        <f t="shared" si="69"/>
        <v>36</v>
      </c>
      <c r="L30" s="14">
        <f t="shared" si="70"/>
        <v>0.30696946889314314</v>
      </c>
      <c r="M30" s="14">
        <f t="shared" si="71"/>
        <v>0.56016163363516647</v>
      </c>
      <c r="N30" s="13">
        <f t="shared" si="72"/>
        <v>0.10000000000000002</v>
      </c>
      <c r="O30" s="13">
        <f t="shared" si="73"/>
        <v>34.333333333333336</v>
      </c>
      <c r="P30" s="13">
        <f t="shared" si="74"/>
        <v>1.5275252316519465</v>
      </c>
      <c r="Q30" s="13">
        <f t="shared" si="77"/>
        <v>0.3146046675486599</v>
      </c>
      <c r="R30" s="13">
        <f t="shared" si="78"/>
        <v>1.4266634154146841E-2</v>
      </c>
      <c r="S30" s="13">
        <f t="shared" si="79"/>
        <v>0.54838441193005272</v>
      </c>
      <c r="T30" s="13">
        <f t="shared" si="80"/>
        <v>3.4094108684526579E-2</v>
      </c>
      <c r="U30" s="13">
        <f t="shared" si="75"/>
        <v>0</v>
      </c>
      <c r="V30" s="13">
        <f t="shared" si="76"/>
        <v>4.44910261646198</v>
      </c>
      <c r="W30" s="13">
        <f t="shared" si="81"/>
        <v>4.5347814656755592</v>
      </c>
      <c r="X30" s="15">
        <f t="shared" si="82"/>
        <v>6.2171914341130714</v>
      </c>
    </row>
    <row r="31" spans="2:56" x14ac:dyDescent="0.25">
      <c r="B31" s="12">
        <f t="shared" si="61"/>
        <v>0.15555555555555556</v>
      </c>
      <c r="C31" s="13">
        <f t="shared" si="62"/>
        <v>28</v>
      </c>
      <c r="D31" s="14">
        <f t="shared" si="62"/>
        <v>0.40001123163643787</v>
      </c>
      <c r="E31" s="14">
        <f t="shared" si="63"/>
        <v>0.65651467500907823</v>
      </c>
      <c r="F31" s="13">
        <f t="shared" si="64"/>
        <v>0.15555555555555556</v>
      </c>
      <c r="G31" s="13">
        <f t="shared" si="65"/>
        <v>30</v>
      </c>
      <c r="H31" s="14">
        <f t="shared" si="66"/>
        <v>0.39416422080436336</v>
      </c>
      <c r="I31" s="14">
        <f t="shared" si="67"/>
        <v>0.72758552887293915</v>
      </c>
      <c r="J31" s="13">
        <f t="shared" si="68"/>
        <v>0.15555555555555556</v>
      </c>
      <c r="K31" s="13">
        <f t="shared" si="69"/>
        <v>32</v>
      </c>
      <c r="L31" s="14">
        <f t="shared" si="70"/>
        <v>0.36463958312436107</v>
      </c>
      <c r="M31" s="14">
        <f t="shared" si="71"/>
        <v>0.71057989598886251</v>
      </c>
      <c r="N31" s="13">
        <f t="shared" si="72"/>
        <v>0.15555555555555556</v>
      </c>
      <c r="O31" s="13">
        <f t="shared" si="73"/>
        <v>30</v>
      </c>
      <c r="P31" s="13">
        <f t="shared" si="74"/>
        <v>2</v>
      </c>
      <c r="Q31" s="13">
        <f t="shared" si="77"/>
        <v>0.38627167852172078</v>
      </c>
      <c r="R31" s="13">
        <f t="shared" si="78"/>
        <v>1.8960684253949069E-2</v>
      </c>
      <c r="S31" s="13">
        <f t="shared" si="79"/>
        <v>0.69822669995695996</v>
      </c>
      <c r="T31" s="13">
        <f t="shared" si="80"/>
        <v>3.7110883260662607E-2</v>
      </c>
      <c r="U31" s="13">
        <f t="shared" si="75"/>
        <v>0</v>
      </c>
      <c r="V31" s="13">
        <f t="shared" si="76"/>
        <v>6.666666666666667</v>
      </c>
      <c r="W31" s="13">
        <f t="shared" si="81"/>
        <v>4.9086395167547527</v>
      </c>
      <c r="X31" s="15">
        <f t="shared" si="82"/>
        <v>5.3150192140962522</v>
      </c>
    </row>
    <row r="32" spans="2:56" x14ac:dyDescent="0.25">
      <c r="B32" s="12">
        <f t="shared" si="61"/>
        <v>0.21111111111111111</v>
      </c>
      <c r="C32" s="13">
        <f t="shared" si="62"/>
        <v>22</v>
      </c>
      <c r="D32" s="14">
        <f t="shared" si="62"/>
        <v>0.541352659948934</v>
      </c>
      <c r="E32" s="14">
        <f t="shared" si="63"/>
        <v>0.80841844820496167</v>
      </c>
      <c r="F32" s="13">
        <f t="shared" si="64"/>
        <v>0.21111111111111111</v>
      </c>
      <c r="G32" s="13">
        <f t="shared" si="65"/>
        <v>24</v>
      </c>
      <c r="H32" s="14">
        <f t="shared" si="66"/>
        <v>0.51994907369273335</v>
      </c>
      <c r="I32" s="14">
        <f t="shared" si="67"/>
        <v>0.87423744048554153</v>
      </c>
      <c r="J32" s="13">
        <f t="shared" si="68"/>
        <v>0.21111111111111111</v>
      </c>
      <c r="K32" s="13">
        <f t="shared" si="69"/>
        <v>28</v>
      </c>
      <c r="L32" s="14">
        <f t="shared" si="70"/>
        <v>0.43911689168036377</v>
      </c>
      <c r="M32" s="14">
        <f t="shared" si="71"/>
        <v>0.84767316065484621</v>
      </c>
      <c r="N32" s="13">
        <f t="shared" si="72"/>
        <v>0.21111111111111111</v>
      </c>
      <c r="O32" s="13">
        <f t="shared" si="73"/>
        <v>24.666666666666668</v>
      </c>
      <c r="P32" s="13">
        <f t="shared" si="74"/>
        <v>3.0550504633038997</v>
      </c>
      <c r="Q32" s="13">
        <f t="shared" si="77"/>
        <v>0.50013954177401032</v>
      </c>
      <c r="R32" s="13">
        <f t="shared" si="78"/>
        <v>5.3919859462867446E-2</v>
      </c>
      <c r="S32" s="13">
        <f t="shared" si="79"/>
        <v>0.84344301644844977</v>
      </c>
      <c r="T32" s="13">
        <f t="shared" si="80"/>
        <v>3.3112769836015528E-2</v>
      </c>
      <c r="U32" s="13">
        <f t="shared" si="75"/>
        <v>0</v>
      </c>
      <c r="V32" s="13">
        <f t="shared" si="76"/>
        <v>12.38533971609689</v>
      </c>
      <c r="W32" s="13">
        <f t="shared" si="81"/>
        <v>10.780963103139586</v>
      </c>
      <c r="X32" s="15">
        <f t="shared" si="82"/>
        <v>3.9259047962061513</v>
      </c>
    </row>
    <row r="33" spans="2:24" x14ac:dyDescent="0.25">
      <c r="B33" s="12">
        <f t="shared" si="61"/>
        <v>0.32222222222222224</v>
      </c>
      <c r="C33" s="13">
        <f t="shared" si="62"/>
        <v>18</v>
      </c>
      <c r="D33" s="14">
        <f t="shared" si="62"/>
        <v>0.72234141604833901</v>
      </c>
      <c r="E33" s="14">
        <f t="shared" si="63"/>
        <v>1.0302064201159975</v>
      </c>
      <c r="F33" s="13">
        <f t="shared" si="64"/>
        <v>0.32222222222222224</v>
      </c>
      <c r="G33" s="13">
        <f t="shared" si="65"/>
        <v>19</v>
      </c>
      <c r="H33" s="14">
        <f t="shared" si="66"/>
        <v>0.71386754296366062</v>
      </c>
      <c r="I33" s="14">
        <f t="shared" si="67"/>
        <v>1.0948888655461073</v>
      </c>
      <c r="J33" s="13">
        <f t="shared" si="68"/>
        <v>0.32222222222222224</v>
      </c>
      <c r="K33" s="13">
        <f t="shared" si="69"/>
        <v>20</v>
      </c>
      <c r="L33" s="14">
        <f t="shared" si="70"/>
        <v>0.66757053591365934</v>
      </c>
      <c r="M33" s="14">
        <f t="shared" si="71"/>
        <v>1.068455296471023</v>
      </c>
      <c r="N33" s="13">
        <f t="shared" si="72"/>
        <v>0.32222222222222224</v>
      </c>
      <c r="O33" s="13">
        <f t="shared" si="73"/>
        <v>19</v>
      </c>
      <c r="P33" s="13">
        <f t="shared" si="74"/>
        <v>1</v>
      </c>
      <c r="Q33" s="13">
        <f t="shared" si="77"/>
        <v>0.70125983164188632</v>
      </c>
      <c r="R33" s="13">
        <f t="shared" si="78"/>
        <v>2.9481826881347754E-2</v>
      </c>
      <c r="S33" s="13">
        <f t="shared" si="79"/>
        <v>1.0645168607110425</v>
      </c>
      <c r="T33" s="13">
        <f t="shared" si="80"/>
        <v>3.2520580312801965E-2</v>
      </c>
      <c r="U33" s="13">
        <f t="shared" si="75"/>
        <v>0</v>
      </c>
      <c r="V33" s="13">
        <f t="shared" si="76"/>
        <v>5.2631578947368416</v>
      </c>
      <c r="W33" s="13">
        <f t="shared" si="81"/>
        <v>4.2041231439594693</v>
      </c>
      <c r="X33" s="15">
        <f t="shared" si="82"/>
        <v>3.0549615053612107</v>
      </c>
    </row>
    <row r="34" spans="2:24" x14ac:dyDescent="0.25">
      <c r="B34" s="12">
        <f t="shared" si="61"/>
        <v>0.5444444444444444</v>
      </c>
      <c r="C34" s="13">
        <f t="shared" ref="C34:D34" si="83">H10</f>
        <v>16</v>
      </c>
      <c r="D34" s="14">
        <f t="shared" si="83"/>
        <v>0.90064032191965393</v>
      </c>
      <c r="E34" s="14">
        <f t="shared" ref="E34:E39" si="84">K10</f>
        <v>1.3453514292602564</v>
      </c>
      <c r="F34" s="13">
        <f t="shared" si="64"/>
        <v>0.5444444444444444</v>
      </c>
      <c r="G34" s="13">
        <f t="shared" si="65"/>
        <v>15</v>
      </c>
      <c r="H34" s="14">
        <f t="shared" si="66"/>
        <v>0.99896024589862076</v>
      </c>
      <c r="I34" s="14">
        <f t="shared" si="67"/>
        <v>1.4229592765957262</v>
      </c>
      <c r="J34" s="13">
        <f t="shared" si="68"/>
        <v>0.5444444444444444</v>
      </c>
      <c r="K34" s="13">
        <f t="shared" si="69"/>
        <v>16</v>
      </c>
      <c r="L34" s="14">
        <f t="shared" si="70"/>
        <v>0.92174693974217048</v>
      </c>
      <c r="M34" s="14">
        <f t="shared" si="71"/>
        <v>1.3255074180473356</v>
      </c>
      <c r="N34" s="13">
        <f t="shared" si="72"/>
        <v>0.5444444444444444</v>
      </c>
      <c r="O34" s="13">
        <f t="shared" si="73"/>
        <v>15.666666666666666</v>
      </c>
      <c r="P34" s="13">
        <f t="shared" si="74"/>
        <v>0.57735026918962573</v>
      </c>
      <c r="Q34" s="13">
        <f t="shared" si="77"/>
        <v>0.94044916918681498</v>
      </c>
      <c r="R34" s="13">
        <f t="shared" si="78"/>
        <v>5.1759365359880058E-2</v>
      </c>
      <c r="S34" s="13">
        <f t="shared" si="79"/>
        <v>1.3646060413011061</v>
      </c>
      <c r="T34" s="13">
        <f t="shared" si="80"/>
        <v>5.1500206283728658E-2</v>
      </c>
      <c r="U34" s="13">
        <f t="shared" si="75"/>
        <v>0</v>
      </c>
      <c r="V34" s="13">
        <f t="shared" si="76"/>
        <v>3.6852144841891006</v>
      </c>
      <c r="W34" s="13">
        <f t="shared" si="81"/>
        <v>5.5036855851162274</v>
      </c>
      <c r="X34" s="15">
        <f t="shared" si="82"/>
        <v>3.7739981155751696</v>
      </c>
    </row>
    <row r="35" spans="2:24" x14ac:dyDescent="0.25">
      <c r="B35" s="12">
        <v>0.76666666666666672</v>
      </c>
      <c r="C35" s="13">
        <f t="shared" ref="C35:D35" si="85">H11</f>
        <v>14</v>
      </c>
      <c r="D35" s="14">
        <f t="shared" si="85"/>
        <v>1.1276398425862115</v>
      </c>
      <c r="E35" s="14">
        <f t="shared" si="84"/>
        <v>1.6670150669188022</v>
      </c>
      <c r="F35" s="13">
        <f t="shared" si="64"/>
        <v>0.76666666666666672</v>
      </c>
      <c r="G35" s="13">
        <f t="shared" si="65"/>
        <v>12</v>
      </c>
      <c r="H35" s="14">
        <f t="shared" si="66"/>
        <v>1.3433655555425101</v>
      </c>
      <c r="I35" s="14">
        <f t="shared" si="67"/>
        <v>1.6861288802363705</v>
      </c>
      <c r="J35" s="13">
        <f t="shared" si="68"/>
        <v>0.76666666666666672</v>
      </c>
      <c r="K35" s="13">
        <f t="shared" si="69"/>
        <v>14</v>
      </c>
      <c r="L35" s="14">
        <f t="shared" si="70"/>
        <v>1.1390080095660529</v>
      </c>
      <c r="M35" s="14">
        <f t="shared" si="71"/>
        <v>1.6243545871010259</v>
      </c>
      <c r="N35" s="13">
        <f t="shared" si="72"/>
        <v>0.76666666666666672</v>
      </c>
      <c r="O35" s="13">
        <f t="shared" si="73"/>
        <v>13.333333333333334</v>
      </c>
      <c r="P35" s="13">
        <f t="shared" si="74"/>
        <v>1.1547005383792517</v>
      </c>
      <c r="Q35" s="13">
        <f t="shared" si="77"/>
        <v>1.2033378025649248</v>
      </c>
      <c r="R35" s="13">
        <f t="shared" si="78"/>
        <v>0.1214007310854598</v>
      </c>
      <c r="S35" s="13">
        <f t="shared" si="79"/>
        <v>1.6591661780853997</v>
      </c>
      <c r="T35" s="13">
        <f t="shared" si="80"/>
        <v>3.162624882960683E-2</v>
      </c>
      <c r="U35" s="13">
        <f t="shared" si="75"/>
        <v>0</v>
      </c>
      <c r="V35" s="13">
        <f t="shared" si="76"/>
        <v>8.6602540378443873</v>
      </c>
      <c r="W35" s="13">
        <f t="shared" si="81"/>
        <v>10.088665944566282</v>
      </c>
      <c r="X35" s="15">
        <f t="shared" si="82"/>
        <v>1.9061531778632352</v>
      </c>
    </row>
    <row r="36" spans="2:24" x14ac:dyDescent="0.25">
      <c r="B36" s="12">
        <f>B12</f>
        <v>0.87777777777777777</v>
      </c>
      <c r="C36" s="13">
        <f t="shared" ref="C36:D36" si="86">H12</f>
        <v>13</v>
      </c>
      <c r="D36" s="14">
        <f t="shared" si="86"/>
        <v>1.2484060474836176</v>
      </c>
      <c r="E36" s="14">
        <f t="shared" si="84"/>
        <v>1.7768266806567505</v>
      </c>
      <c r="F36" s="13">
        <v>0.87777777777777777</v>
      </c>
      <c r="G36" s="13">
        <f t="shared" ref="G36:H36" si="87">T12</f>
        <v>11</v>
      </c>
      <c r="H36" s="14">
        <f t="shared" si="87"/>
        <v>1.4920245815280169</v>
      </c>
      <c r="I36" s="14">
        <f t="shared" ref="I36:I43" si="88">W12</f>
        <v>1.7582404046732916</v>
      </c>
      <c r="J36" s="13">
        <v>0.87777777777777777</v>
      </c>
      <c r="K36" s="13">
        <f t="shared" ref="K36:L36" si="89">AF12</f>
        <v>13</v>
      </c>
      <c r="L36" s="14">
        <f t="shared" si="89"/>
        <v>1.2833805082972904</v>
      </c>
      <c r="M36" s="14">
        <f t="shared" ref="M36:M41" si="90">AI12</f>
        <v>1.7841456891098284</v>
      </c>
      <c r="N36" s="13">
        <f t="shared" si="72"/>
        <v>0.87777777777777777</v>
      </c>
      <c r="O36" s="13">
        <f t="shared" si="73"/>
        <v>12.333333333333334</v>
      </c>
      <c r="P36" s="13">
        <f t="shared" si="74"/>
        <v>1.1547005383792517</v>
      </c>
      <c r="Q36" s="13">
        <f t="shared" si="77"/>
        <v>1.3412703791029752</v>
      </c>
      <c r="R36" s="13">
        <f t="shared" si="78"/>
        <v>0.13172291140462114</v>
      </c>
      <c r="S36" s="13">
        <f t="shared" si="79"/>
        <v>1.7730709248132903</v>
      </c>
      <c r="T36" s="13">
        <f t="shared" si="80"/>
        <v>1.3354782547882778E-2</v>
      </c>
      <c r="U36" s="13">
        <f t="shared" si="75"/>
        <v>0</v>
      </c>
      <c r="V36" s="13">
        <f t="shared" si="76"/>
        <v>9.3624367976696075</v>
      </c>
      <c r="W36" s="13">
        <f t="shared" si="81"/>
        <v>9.8207575039952637</v>
      </c>
      <c r="X36" s="15">
        <f t="shared" si="82"/>
        <v>0.75320069609110962</v>
      </c>
    </row>
    <row r="37" spans="2:24" x14ac:dyDescent="0.25">
      <c r="B37" s="12">
        <v>1.1000000000000001</v>
      </c>
      <c r="C37" s="13">
        <f t="shared" ref="C37:D37" si="91">H13</f>
        <v>11</v>
      </c>
      <c r="D37" s="14">
        <f t="shared" si="91"/>
        <v>1.5776709316482183</v>
      </c>
      <c r="E37" s="14">
        <f t="shared" si="84"/>
        <v>2.0626761302225791</v>
      </c>
      <c r="F37" s="13">
        <f>N13</f>
        <v>1.1000000000000001</v>
      </c>
      <c r="G37" s="13">
        <f t="shared" ref="G37:H37" si="92">T13</f>
        <v>9</v>
      </c>
      <c r="H37" s="14">
        <f t="shared" si="92"/>
        <v>1.9621203823097342</v>
      </c>
      <c r="I37" s="14">
        <f t="shared" si="88"/>
        <v>2.0517927042679798</v>
      </c>
      <c r="J37" s="13">
        <f>Z13</f>
        <v>1.1000000000000001</v>
      </c>
      <c r="K37" s="13">
        <f t="shared" ref="K37:L37" si="93">AF13</f>
        <v>11</v>
      </c>
      <c r="L37" s="14">
        <f t="shared" si="93"/>
        <v>1.6301603930182338</v>
      </c>
      <c r="M37" s="14">
        <f t="shared" si="90"/>
        <v>2.0737933458332565</v>
      </c>
      <c r="N37" s="13">
        <f t="shared" si="72"/>
        <v>1.1000000000000001</v>
      </c>
      <c r="O37" s="13">
        <f t="shared" si="73"/>
        <v>10.333333333333334</v>
      </c>
      <c r="P37" s="13">
        <f t="shared" si="74"/>
        <v>1.1547005383792517</v>
      </c>
      <c r="Q37" s="13">
        <f t="shared" si="77"/>
        <v>1.7233172356587287</v>
      </c>
      <c r="R37" s="13">
        <f t="shared" si="78"/>
        <v>0.20846820627267076</v>
      </c>
      <c r="S37" s="13">
        <f t="shared" si="79"/>
        <v>2.0627540601079386</v>
      </c>
      <c r="T37" s="13">
        <f t="shared" si="80"/>
        <v>1.1000527811028856E-2</v>
      </c>
      <c r="U37" s="13">
        <f t="shared" si="75"/>
        <v>0</v>
      </c>
      <c r="V37" s="13">
        <f t="shared" si="76"/>
        <v>11.174521339154047</v>
      </c>
      <c r="W37" s="13">
        <f t="shared" si="81"/>
        <v>12.096914135080006</v>
      </c>
      <c r="X37" s="15">
        <f t="shared" si="82"/>
        <v>0.53329323275956741</v>
      </c>
    </row>
    <row r="38" spans="2:24" x14ac:dyDescent="0.25">
      <c r="B38" s="12">
        <f>B14</f>
        <v>1.211111111111111</v>
      </c>
      <c r="C38" s="13">
        <f t="shared" ref="C38:D38" si="94">H14</f>
        <v>11</v>
      </c>
      <c r="D38" s="14">
        <f t="shared" si="94"/>
        <v>1.6169734302444612</v>
      </c>
      <c r="E38" s="14">
        <f t="shared" si="84"/>
        <v>2.157469804094752</v>
      </c>
      <c r="F38" s="13">
        <v>1.211111111111111</v>
      </c>
      <c r="G38" s="13">
        <f t="shared" ref="G38:H38" si="95">T14</f>
        <v>8</v>
      </c>
      <c r="H38" s="14">
        <f t="shared" si="95"/>
        <v>2.2433316272909405</v>
      </c>
      <c r="I38" s="14">
        <f t="shared" si="88"/>
        <v>2.1403587698008968</v>
      </c>
      <c r="J38" s="13">
        <v>1.211111111111111</v>
      </c>
      <c r="K38" s="13">
        <f t="shared" ref="K38:L38" si="96">AF14</f>
        <v>10</v>
      </c>
      <c r="L38" s="14">
        <f t="shared" si="96"/>
        <v>1.8144550560108521</v>
      </c>
      <c r="M38" s="14">
        <f t="shared" si="90"/>
        <v>2.1158285113743833</v>
      </c>
      <c r="N38" s="13">
        <f t="shared" si="72"/>
        <v>1.211111111111111</v>
      </c>
      <c r="O38" s="13">
        <f t="shared" si="73"/>
        <v>9.6666666666666661</v>
      </c>
      <c r="P38" s="13">
        <f t="shared" si="74"/>
        <v>1.5275252316519499</v>
      </c>
      <c r="Q38" s="13">
        <f t="shared" si="77"/>
        <v>1.891586704515418</v>
      </c>
      <c r="R38" s="13">
        <f t="shared" si="78"/>
        <v>0.32022354090947475</v>
      </c>
      <c r="S38" s="13">
        <f t="shared" si="79"/>
        <v>2.1378856950900107</v>
      </c>
      <c r="T38" s="13">
        <f t="shared" si="80"/>
        <v>2.0930513341771505E-2</v>
      </c>
      <c r="U38" s="13">
        <f t="shared" si="75"/>
        <v>0</v>
      </c>
      <c r="V38" s="13">
        <f t="shared" si="76"/>
        <v>15.801985155020171</v>
      </c>
      <c r="W38" s="13">
        <f t="shared" si="81"/>
        <v>16.928832294341422</v>
      </c>
      <c r="X38" s="15">
        <f t="shared" si="82"/>
        <v>0.9790286445080626</v>
      </c>
    </row>
    <row r="39" spans="2:24" x14ac:dyDescent="0.25">
      <c r="B39" s="12">
        <v>1.5444444444444445</v>
      </c>
      <c r="C39" s="13">
        <f t="shared" ref="C39:D39" si="97">H15</f>
        <v>8</v>
      </c>
      <c r="D39" s="14">
        <f t="shared" si="97"/>
        <v>2.3572488126168634</v>
      </c>
      <c r="E39" s="14">
        <f t="shared" si="84"/>
        <v>2.4650102170697457</v>
      </c>
      <c r="F39" s="13">
        <f>N15</f>
        <v>1.5444444444444445</v>
      </c>
      <c r="G39" s="13">
        <f t="shared" ref="G39:H39" si="98">T15</f>
        <v>8</v>
      </c>
      <c r="H39" s="14">
        <f t="shared" si="98"/>
        <v>2.3373186039783902</v>
      </c>
      <c r="I39" s="14">
        <f t="shared" si="88"/>
        <v>2.3771183764829398</v>
      </c>
      <c r="J39" s="13">
        <v>1.5444444444444445</v>
      </c>
      <c r="K39" s="13">
        <f t="shared" ref="K39:L39" si="99">AF15</f>
        <v>9</v>
      </c>
      <c r="L39" s="14">
        <f t="shared" si="99"/>
        <v>2.1635525599527918</v>
      </c>
      <c r="M39" s="14">
        <f t="shared" si="90"/>
        <v>2.4430555365942905</v>
      </c>
      <c r="N39" s="13">
        <f t="shared" si="72"/>
        <v>1.5444444444444445</v>
      </c>
      <c r="O39" s="13">
        <f t="shared" si="73"/>
        <v>8.3333333333333339</v>
      </c>
      <c r="P39" s="13">
        <f t="shared" si="74"/>
        <v>0.57735026918962573</v>
      </c>
      <c r="Q39" s="13">
        <f t="shared" si="77"/>
        <v>2.2860399921826819</v>
      </c>
      <c r="R39" s="13">
        <f t="shared" si="78"/>
        <v>0.106544270586443</v>
      </c>
      <c r="S39" s="13">
        <f t="shared" si="79"/>
        <v>2.4283947100489915</v>
      </c>
      <c r="T39" s="13">
        <f t="shared" si="80"/>
        <v>4.5743292258839677E-2</v>
      </c>
      <c r="U39" s="13">
        <f t="shared" si="75"/>
        <v>0</v>
      </c>
      <c r="V39" s="13">
        <f t="shared" si="76"/>
        <v>6.9282032302755079</v>
      </c>
      <c r="W39" s="13">
        <f t="shared" si="81"/>
        <v>4.660647711797723</v>
      </c>
      <c r="X39" s="15">
        <f t="shared" si="82"/>
        <v>1.8836843973324597</v>
      </c>
    </row>
    <row r="40" spans="2:24" x14ac:dyDescent="0.25">
      <c r="B40" s="12">
        <f>B16</f>
        <v>1.6555555555555554</v>
      </c>
      <c r="C40" s="13">
        <f>H16</f>
        <v>8</v>
      </c>
      <c r="D40" s="14">
        <f>I16</f>
        <v>2.3872783570925979</v>
      </c>
      <c r="E40" s="14">
        <f>K16</f>
        <v>2.5443385156285636</v>
      </c>
      <c r="F40" s="13">
        <v>1.6555555555555554</v>
      </c>
      <c r="G40" s="13">
        <f t="shared" ref="G40:H40" si="100">T16</f>
        <v>8</v>
      </c>
      <c r="H40" s="14">
        <f t="shared" si="100"/>
        <v>2.3866792679854476</v>
      </c>
      <c r="I40" s="14">
        <f t="shared" si="88"/>
        <v>2.495035863818436</v>
      </c>
      <c r="J40" s="13">
        <f>Z16</f>
        <v>1.6555555555555554</v>
      </c>
      <c r="K40" s="13">
        <f t="shared" ref="K40:L40" si="101">AF16</f>
        <v>9</v>
      </c>
      <c r="L40" s="14">
        <f t="shared" si="101"/>
        <v>2.2195596151810362</v>
      </c>
      <c r="M40" s="14">
        <f t="shared" si="90"/>
        <v>2.5594728059887624</v>
      </c>
      <c r="N40" s="13">
        <f t="shared" si="72"/>
        <v>1.6555555555555557</v>
      </c>
      <c r="O40" s="13">
        <f t="shared" si="73"/>
        <v>8.3333333333333339</v>
      </c>
      <c r="P40" s="13">
        <f t="shared" si="74"/>
        <v>0.57735026918962573</v>
      </c>
      <c r="Q40" s="13">
        <f t="shared" si="77"/>
        <v>2.3311724134196941</v>
      </c>
      <c r="R40" s="13">
        <f t="shared" si="78"/>
        <v>9.6659982800210903E-2</v>
      </c>
      <c r="S40" s="13">
        <f t="shared" si="79"/>
        <v>2.5329490618119208</v>
      </c>
      <c r="T40" s="13">
        <f t="shared" si="80"/>
        <v>3.3694504340419935E-2</v>
      </c>
      <c r="U40" s="13">
        <f t="shared" si="75"/>
        <v>0</v>
      </c>
      <c r="V40" s="13">
        <f t="shared" si="76"/>
        <v>6.9282032302755079</v>
      </c>
      <c r="W40" s="13">
        <f t="shared" si="81"/>
        <v>4.1464107177905527</v>
      </c>
      <c r="X40" s="15">
        <f t="shared" si="82"/>
        <v>1.3302480041314726</v>
      </c>
    </row>
    <row r="41" spans="2:24" x14ac:dyDescent="0.25">
      <c r="B41" s="12">
        <f>B17</f>
        <v>2.2111111111111112</v>
      </c>
      <c r="C41" s="13">
        <f t="shared" ref="C41:D42" si="102">H17</f>
        <v>6</v>
      </c>
      <c r="D41" s="14">
        <f t="shared" si="102"/>
        <v>3.3610101694280803</v>
      </c>
      <c r="E41" s="14">
        <f>K17</f>
        <v>3.0189108317023572</v>
      </c>
      <c r="F41" s="13">
        <f t="shared" ref="F41:F45" si="103">N17</f>
        <v>2.1</v>
      </c>
      <c r="G41" s="13">
        <f t="shared" ref="G41:H41" si="104">T17</f>
        <v>7</v>
      </c>
      <c r="H41" s="14">
        <f t="shared" si="104"/>
        <v>2.9451801391779369</v>
      </c>
      <c r="I41" s="14">
        <f t="shared" si="88"/>
        <v>2.8742532283812023</v>
      </c>
      <c r="J41" s="13">
        <f t="shared" ref="J41:J45" si="105">Z17</f>
        <v>2.2111111111111112</v>
      </c>
      <c r="K41" s="13">
        <f t="shared" ref="K41:L41" si="106">AF17</f>
        <v>7</v>
      </c>
      <c r="L41" s="14">
        <f t="shared" si="106"/>
        <v>3.0413512242378649</v>
      </c>
      <c r="M41" s="14">
        <f t="shared" si="90"/>
        <v>2.9356060953912451</v>
      </c>
      <c r="N41" s="13">
        <f t="shared" si="72"/>
        <v>2.1740740740740745</v>
      </c>
      <c r="O41" s="13">
        <f t="shared" si="73"/>
        <v>6.666666666666667</v>
      </c>
      <c r="P41" s="13">
        <f t="shared" si="74"/>
        <v>0.57735026918962584</v>
      </c>
      <c r="Q41" s="13">
        <f t="shared" si="77"/>
        <v>3.1158471776146275</v>
      </c>
      <c r="R41" s="13">
        <f t="shared" si="78"/>
        <v>0.21769448503945471</v>
      </c>
      <c r="S41" s="13">
        <f t="shared" si="79"/>
        <v>2.9429233851582683</v>
      </c>
      <c r="T41" s="13">
        <f t="shared" si="80"/>
        <v>7.2605871641390568E-2</v>
      </c>
      <c r="U41" s="13">
        <f t="shared" si="75"/>
        <v>-3.7037037037036757E-2</v>
      </c>
      <c r="V41" s="13">
        <f t="shared" si="76"/>
        <v>8.6602540378443873</v>
      </c>
      <c r="W41" s="13">
        <f t="shared" si="81"/>
        <v>6.9866868504800426</v>
      </c>
      <c r="X41" s="15">
        <f t="shared" si="82"/>
        <v>2.4671342790490578</v>
      </c>
    </row>
    <row r="42" spans="2:24" x14ac:dyDescent="0.25">
      <c r="B42" s="12">
        <f>B18</f>
        <v>2.7444444444444445</v>
      </c>
      <c r="C42" s="13">
        <f t="shared" si="102"/>
        <v>5</v>
      </c>
      <c r="D42" s="14">
        <f t="shared" si="102"/>
        <v>4.2377357754425615</v>
      </c>
      <c r="E42" s="14">
        <f>K18</f>
        <v>3.3722829808952497</v>
      </c>
      <c r="F42" s="13">
        <f t="shared" si="103"/>
        <v>2.7666666666666666</v>
      </c>
      <c r="G42" s="13">
        <f t="shared" ref="G42:H42" si="107">T18</f>
        <v>6</v>
      </c>
      <c r="H42" s="14">
        <f t="shared" si="107"/>
        <v>3.7985053839825063</v>
      </c>
      <c r="I42" s="14">
        <f t="shared" si="88"/>
        <v>3.627305449331963</v>
      </c>
      <c r="J42" s="13">
        <f t="shared" si="105"/>
        <v>2.7666666666666666</v>
      </c>
      <c r="K42" s="13">
        <f t="shared" ref="K42:L45" si="108">AF18</f>
        <v>6</v>
      </c>
      <c r="L42" s="14">
        <f t="shared" si="108"/>
        <v>3.791751994106999</v>
      </c>
      <c r="M42" s="14">
        <f t="shared" ref="M42:M45" si="109">AI18</f>
        <v>3.3910754082531942</v>
      </c>
      <c r="N42" s="13">
        <f t="shared" si="72"/>
        <v>2.7592592592592595</v>
      </c>
      <c r="O42" s="13">
        <f t="shared" si="73"/>
        <v>5.666666666666667</v>
      </c>
      <c r="P42" s="13">
        <f t="shared" si="74"/>
        <v>0.57735026918962584</v>
      </c>
      <c r="Q42" s="13">
        <f t="shared" si="77"/>
        <v>3.9426643845106888</v>
      </c>
      <c r="R42" s="13">
        <f t="shared" si="78"/>
        <v>0.25556162931581716</v>
      </c>
      <c r="S42" s="13">
        <f t="shared" si="79"/>
        <v>3.4635546128268024</v>
      </c>
      <c r="T42" s="13">
        <f t="shared" si="80"/>
        <v>0.1421233308560062</v>
      </c>
      <c r="U42" s="13">
        <f t="shared" si="75"/>
        <v>-7.407407407407085E-3</v>
      </c>
      <c r="V42" s="13">
        <f t="shared" si="76"/>
        <v>10.188534162169868</v>
      </c>
      <c r="W42" s="13">
        <f t="shared" si="81"/>
        <v>6.4819524157274699</v>
      </c>
      <c r="X42" s="15">
        <f t="shared" si="82"/>
        <v>4.1033951169608187</v>
      </c>
    </row>
    <row r="43" spans="2:24" x14ac:dyDescent="0.25">
      <c r="B43" s="12"/>
      <c r="C43" s="13"/>
      <c r="D43" s="14"/>
      <c r="E43" s="14"/>
      <c r="F43" s="13">
        <f t="shared" si="103"/>
        <v>3.3222222222222224</v>
      </c>
      <c r="G43" s="13">
        <f t="shared" ref="G43:H43" si="110">T19</f>
        <v>5</v>
      </c>
      <c r="H43" s="14">
        <f t="shared" si="110"/>
        <v>4.7458969996575755</v>
      </c>
      <c r="I43" s="14">
        <f t="shared" si="88"/>
        <v>3.7766648345024914</v>
      </c>
      <c r="J43" s="13">
        <f t="shared" si="105"/>
        <v>3.3222222222222224</v>
      </c>
      <c r="K43" s="13">
        <f t="shared" si="108"/>
        <v>6</v>
      </c>
      <c r="L43" s="14">
        <f t="shared" si="108"/>
        <v>3.9836052130171851</v>
      </c>
      <c r="M43" s="14">
        <f t="shared" si="109"/>
        <v>3.8040627658699662</v>
      </c>
      <c r="N43" s="13">
        <f t="shared" si="72"/>
        <v>3.3222222222222224</v>
      </c>
      <c r="O43" s="13">
        <f t="shared" si="73"/>
        <v>5.5</v>
      </c>
      <c r="P43" s="13">
        <f t="shared" si="74"/>
        <v>0.70710678118654757</v>
      </c>
      <c r="Q43" s="13">
        <f t="shared" si="77"/>
        <v>4.3647511063373798</v>
      </c>
      <c r="R43" s="13">
        <f t="shared" si="78"/>
        <v>0.53902169157622892</v>
      </c>
      <c r="S43" s="13">
        <f t="shared" si="79"/>
        <v>3.7903638001862285</v>
      </c>
      <c r="T43" s="13">
        <f t="shared" si="80"/>
        <v>1.9373263060425062E-2</v>
      </c>
      <c r="U43" s="13">
        <f t="shared" si="75"/>
        <v>0</v>
      </c>
      <c r="V43" s="13">
        <f t="shared" si="76"/>
        <v>12.856486930664502</v>
      </c>
      <c r="W43" s="13">
        <f t="shared" si="81"/>
        <v>12.34942562460432</v>
      </c>
      <c r="X43" s="15">
        <f t="shared" si="82"/>
        <v>0.51111882873810721</v>
      </c>
    </row>
    <row r="44" spans="2:24" x14ac:dyDescent="0.25">
      <c r="B44" s="12"/>
      <c r="C44" s="13"/>
      <c r="D44" s="14"/>
      <c r="E44" s="14"/>
      <c r="F44" s="13">
        <f t="shared" si="103"/>
        <v>3.8777777777777778</v>
      </c>
      <c r="G44" s="13">
        <f t="shared" ref="G44:H45" si="111">T20</f>
        <v>5</v>
      </c>
      <c r="H44" s="14">
        <f t="shared" si="111"/>
        <v>5.0106329937150793</v>
      </c>
      <c r="I44" s="14">
        <f t="shared" ref="I44:I45" si="112">W20</f>
        <v>3.9873350448454827</v>
      </c>
      <c r="J44" s="13">
        <f t="shared" si="105"/>
        <v>3.8777777777777778</v>
      </c>
      <c r="K44" s="13">
        <f t="shared" si="108"/>
        <v>5</v>
      </c>
      <c r="L44" s="14">
        <f t="shared" si="108"/>
        <v>4.9824474876003091</v>
      </c>
      <c r="M44" s="14">
        <f t="shared" si="109"/>
        <v>3.9649057317369207</v>
      </c>
      <c r="N44" s="13">
        <f t="shared" si="72"/>
        <v>3.8777777777777778</v>
      </c>
      <c r="O44" s="13">
        <f t="shared" si="73"/>
        <v>5</v>
      </c>
      <c r="P44" s="13">
        <f t="shared" si="74"/>
        <v>0</v>
      </c>
      <c r="Q44" s="13">
        <f t="shared" si="77"/>
        <v>4.9965402406576942</v>
      </c>
      <c r="R44" s="13">
        <f t="shared" si="78"/>
        <v>1.9930162504928923E-2</v>
      </c>
      <c r="S44" s="13">
        <f t="shared" si="79"/>
        <v>3.9761203882912017</v>
      </c>
      <c r="T44" s="13">
        <f t="shared" si="80"/>
        <v>1.5859919396420511E-2</v>
      </c>
      <c r="U44" s="13">
        <f t="shared" si="75"/>
        <v>0</v>
      </c>
      <c r="V44" s="13">
        <f t="shared" si="76"/>
        <v>0</v>
      </c>
      <c r="W44" s="13">
        <f t="shared" si="81"/>
        <v>0.39887925534460456</v>
      </c>
      <c r="X44" s="15">
        <f t="shared" si="82"/>
        <v>0.39887925534459362</v>
      </c>
    </row>
    <row r="45" spans="2:24" x14ac:dyDescent="0.25">
      <c r="B45" s="12"/>
      <c r="C45" s="13"/>
      <c r="D45" s="14"/>
      <c r="E45" s="14"/>
      <c r="F45" s="13">
        <f t="shared" si="103"/>
        <v>4.4333333333333336</v>
      </c>
      <c r="G45" s="13">
        <f t="shared" si="111"/>
        <v>5</v>
      </c>
      <c r="H45" s="14">
        <f t="shared" si="111"/>
        <v>5.1595814629402375</v>
      </c>
      <c r="I45" s="14">
        <f t="shared" si="112"/>
        <v>4.1058644705612579</v>
      </c>
      <c r="J45" s="13">
        <f t="shared" si="105"/>
        <v>4.4333333333333336</v>
      </c>
      <c r="K45" s="13">
        <f t="shared" si="108"/>
        <v>4</v>
      </c>
      <c r="L45" s="14">
        <f t="shared" si="108"/>
        <v>6.4112084210533196</v>
      </c>
      <c r="M45" s="14">
        <f t="shared" si="109"/>
        <v>4.0815020456120852</v>
      </c>
      <c r="N45" s="13">
        <f t="shared" si="72"/>
        <v>4.4333333333333336</v>
      </c>
      <c r="O45" s="13">
        <f t="shared" si="73"/>
        <v>4.5</v>
      </c>
      <c r="P45" s="13">
        <f t="shared" si="74"/>
        <v>0.70710678118654757</v>
      </c>
      <c r="Q45" s="13">
        <f t="shared" si="77"/>
        <v>5.7853949419967785</v>
      </c>
      <c r="R45" s="13">
        <f t="shared" si="78"/>
        <v>0.88503390959765771</v>
      </c>
      <c r="S45" s="13">
        <f t="shared" si="79"/>
        <v>4.0936832580866716</v>
      </c>
      <c r="T45" s="13">
        <f t="shared" si="80"/>
        <v>1.7226835887708371E-2</v>
      </c>
      <c r="U45" s="13">
        <f t="shared" si="75"/>
        <v>0</v>
      </c>
      <c r="V45" s="13">
        <f t="shared" si="76"/>
        <v>15.713484026367725</v>
      </c>
      <c r="W45" s="13">
        <f t="shared" si="81"/>
        <v>15.297726749354744</v>
      </c>
      <c r="X45" s="15">
        <f t="shared" si="82"/>
        <v>0.42081506559351994</v>
      </c>
    </row>
    <row r="46" spans="2:24" x14ac:dyDescent="0.25">
      <c r="B46" s="12"/>
      <c r="C46" s="13"/>
      <c r="D46" s="14"/>
      <c r="E46" s="14"/>
      <c r="F46" s="25"/>
      <c r="G46" s="25"/>
      <c r="H46" s="26"/>
      <c r="I46" s="26"/>
      <c r="J46" s="25"/>
      <c r="K46" s="25"/>
      <c r="L46" s="26"/>
      <c r="M46" s="26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8"/>
    </row>
    <row r="47" spans="2:24" x14ac:dyDescent="0.25">
      <c r="B47" s="12"/>
      <c r="C47" s="13"/>
      <c r="D47" s="14"/>
      <c r="E47" s="14"/>
      <c r="F47" s="25"/>
      <c r="G47" s="25"/>
      <c r="H47" s="26"/>
      <c r="I47" s="26"/>
      <c r="J47" s="25"/>
      <c r="K47" s="25"/>
      <c r="L47" s="26"/>
      <c r="M47" s="26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8"/>
    </row>
    <row r="48" spans="2:24" ht="15.75" thickBot="1" x14ac:dyDescent="0.3">
      <c r="B48" s="23"/>
      <c r="C48" s="17"/>
      <c r="D48" s="16"/>
      <c r="E48" s="16"/>
      <c r="F48" s="31"/>
      <c r="G48" s="32"/>
      <c r="H48" s="31"/>
      <c r="I48" s="31"/>
      <c r="J48" s="32"/>
      <c r="K48" s="32"/>
      <c r="L48" s="31"/>
      <c r="M48" s="31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4"/>
    </row>
  </sheetData>
  <mergeCells count="4">
    <mergeCell ref="B2:H2"/>
    <mergeCell ref="N2:T2"/>
    <mergeCell ref="Z2:AF2"/>
    <mergeCell ref="AM2:B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1"/>
  <sheetViews>
    <sheetView topLeftCell="AD1" zoomScale="85" zoomScaleNormal="85" workbookViewId="0">
      <selection activeCell="BD12" sqref="BD4:BD12"/>
    </sheetView>
  </sheetViews>
  <sheetFormatPr baseColWidth="10" defaultRowHeight="15" x14ac:dyDescent="0.25"/>
  <cols>
    <col min="4" max="4" width="14.7109375" bestFit="1" customWidth="1"/>
    <col min="6" max="6" width="15.85546875" bestFit="1" customWidth="1"/>
    <col min="9" max="9" width="17.28515625" bestFit="1" customWidth="1"/>
    <col min="10" max="10" width="19.28515625" bestFit="1" customWidth="1"/>
    <col min="11" max="12" width="19.28515625" customWidth="1"/>
    <col min="16" max="16" width="14.7109375" bestFit="1" customWidth="1"/>
    <col min="18" max="18" width="15.85546875" bestFit="1" customWidth="1"/>
    <col min="21" max="21" width="17.28515625" bestFit="1" customWidth="1"/>
    <col min="22" max="23" width="19.28515625" bestFit="1" customWidth="1"/>
    <col min="54" max="54" width="17.42578125" bestFit="1" customWidth="1"/>
  </cols>
  <sheetData>
    <row r="1" spans="2:56" ht="15.75" thickBot="1" x14ac:dyDescent="0.3"/>
    <row r="2" spans="2:56" ht="15.75" thickBot="1" x14ac:dyDescent="0.3">
      <c r="B2" s="49" t="s">
        <v>5</v>
      </c>
      <c r="C2" s="50"/>
      <c r="D2" s="50"/>
      <c r="E2" s="50"/>
      <c r="F2" s="50"/>
      <c r="G2" s="50"/>
      <c r="H2" s="51"/>
      <c r="I2" s="4"/>
      <c r="J2" s="4"/>
      <c r="K2" s="4"/>
      <c r="L2" s="4"/>
      <c r="N2" s="49" t="s">
        <v>6</v>
      </c>
      <c r="O2" s="50"/>
      <c r="P2" s="50"/>
      <c r="Q2" s="50"/>
      <c r="R2" s="50"/>
      <c r="S2" s="50"/>
      <c r="T2" s="51"/>
      <c r="AM2" s="52" t="s">
        <v>39</v>
      </c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4"/>
    </row>
    <row r="3" spans="2:56" ht="15.75" thickBot="1" x14ac:dyDescent="0.3">
      <c r="B3" s="1" t="s">
        <v>0</v>
      </c>
      <c r="C3" s="1" t="s">
        <v>13</v>
      </c>
      <c r="D3" s="2" t="s">
        <v>1</v>
      </c>
      <c r="E3" s="2" t="s">
        <v>3</v>
      </c>
      <c r="F3" s="2" t="s">
        <v>2</v>
      </c>
      <c r="G3" s="2" t="s">
        <v>8</v>
      </c>
      <c r="H3" s="3" t="s">
        <v>4</v>
      </c>
      <c r="I3" s="5" t="s">
        <v>9</v>
      </c>
      <c r="J3" s="5" t="s">
        <v>11</v>
      </c>
      <c r="K3" s="5" t="s">
        <v>10</v>
      </c>
      <c r="L3" s="5" t="s">
        <v>12</v>
      </c>
      <c r="N3" s="1" t="s">
        <v>0</v>
      </c>
      <c r="O3" s="1" t="s">
        <v>13</v>
      </c>
      <c r="P3" s="2" t="s">
        <v>1</v>
      </c>
      <c r="Q3" s="2" t="s">
        <v>3</v>
      </c>
      <c r="R3" s="2" t="s">
        <v>2</v>
      </c>
      <c r="S3" s="2" t="s">
        <v>8</v>
      </c>
      <c r="T3" s="3" t="s">
        <v>4</v>
      </c>
      <c r="U3" s="5" t="s">
        <v>9</v>
      </c>
      <c r="V3" s="5" t="s">
        <v>11</v>
      </c>
      <c r="W3" s="5" t="s">
        <v>10</v>
      </c>
      <c r="X3" s="5" t="s">
        <v>12</v>
      </c>
      <c r="AM3" s="42" t="s">
        <v>37</v>
      </c>
      <c r="AN3" s="43" t="s">
        <v>38</v>
      </c>
      <c r="AO3" s="43" t="s">
        <v>28</v>
      </c>
      <c r="AP3" s="43" t="s">
        <v>29</v>
      </c>
      <c r="AQ3" s="43" t="s">
        <v>40</v>
      </c>
      <c r="AR3" s="43" t="s">
        <v>41</v>
      </c>
      <c r="AS3" s="43" t="s">
        <v>30</v>
      </c>
      <c r="AT3" s="43" t="s">
        <v>31</v>
      </c>
      <c r="AU3" s="43" t="s">
        <v>17</v>
      </c>
      <c r="AV3" s="43" t="s">
        <v>32</v>
      </c>
      <c r="AW3" s="43" t="s">
        <v>33</v>
      </c>
      <c r="AX3" s="43" t="s">
        <v>34</v>
      </c>
      <c r="AY3" s="43" t="s">
        <v>42</v>
      </c>
      <c r="AZ3" s="43" t="s">
        <v>43</v>
      </c>
      <c r="BA3" s="43" t="s">
        <v>35</v>
      </c>
      <c r="BB3" s="44" t="s">
        <v>36</v>
      </c>
      <c r="BC3" s="48" t="s">
        <v>44</v>
      </c>
      <c r="BD3" s="48" t="s">
        <v>45</v>
      </c>
    </row>
    <row r="4" spans="2:56" x14ac:dyDescent="0.25">
      <c r="B4">
        <v>6.9444444444444448E-2</v>
      </c>
      <c r="C4">
        <f>B4/'0%'!$A$29</f>
        <v>4.2885986862459751E-4</v>
      </c>
      <c r="D4">
        <v>8.2116527942925082</v>
      </c>
      <c r="E4">
        <f t="shared" ref="E4:E5" si="0">(D4/PI())^(1/2)*2</f>
        <v>3.2334812610139276</v>
      </c>
      <c r="F4">
        <v>5.1869797859690845</v>
      </c>
      <c r="G4">
        <f>(F4/PI())^(1/2)*2</f>
        <v>2.5698769972972966</v>
      </c>
      <c r="H4">
        <v>48</v>
      </c>
      <c r="I4">
        <f t="shared" ref="I4:I5" si="1">PI()*E4/H4</f>
        <v>0.21163085364836698</v>
      </c>
      <c r="J4">
        <f t="shared" ref="J4:J5" si="2">LOG(I4)</f>
        <v>-0.67442101625677753</v>
      </c>
      <c r="K4">
        <f t="shared" ref="K4:K5" si="3">(E4-G4)/2</f>
        <v>0.33180213185831553</v>
      </c>
      <c r="L4">
        <f t="shared" ref="L4:L5" si="4">LOG(K4)</f>
        <v>-0.47912082792188027</v>
      </c>
      <c r="N4">
        <v>6.9444444444444448E-2</v>
      </c>
      <c r="O4">
        <f>N4/'0%'!$A$29</f>
        <v>4.2885986862459751E-4</v>
      </c>
      <c r="P4">
        <v>7.9108204518430441</v>
      </c>
      <c r="Q4">
        <f>(P4/PI())^(1/2)*2</f>
        <v>3.1736996440410441</v>
      </c>
      <c r="R4">
        <v>4.7119500594530326</v>
      </c>
      <c r="S4">
        <f>(R4/PI())^(1/2)*2</f>
        <v>2.4493756650446254</v>
      </c>
      <c r="T4">
        <v>56</v>
      </c>
      <c r="U4">
        <f>PI()*Q4/T4</f>
        <v>0.17804413368606939</v>
      </c>
      <c r="V4">
        <f>LOG(U4)</f>
        <v>-0.74947233117108381</v>
      </c>
      <c r="W4">
        <f>(Q4-S4)/2</f>
        <v>0.36216198949820932</v>
      </c>
      <c r="X4">
        <f>LOG(W4)</f>
        <v>-0.44109713275589879</v>
      </c>
      <c r="AM4" s="45">
        <f t="shared" ref="AM4:AM16" si="5">AVERAGE(B4,N4,Z4)</f>
        <v>6.9444444444444448E-2</v>
      </c>
      <c r="AN4" s="14">
        <f t="shared" ref="AN4:AN16" si="6">AVERAGE(C4,O4,AA4)</f>
        <v>4.2885986862459751E-4</v>
      </c>
      <c r="AO4" s="14">
        <f t="shared" ref="AO4:AO16" si="7">AVERAGE(E4,Q4,AC4)</f>
        <v>3.2035904525274859</v>
      </c>
      <c r="AP4" s="14">
        <f t="shared" ref="AP4:AP16" si="8">_xlfn.STDEV.S(E4,Q4,AC4)</f>
        <v>4.2271986751822754E-2</v>
      </c>
      <c r="AQ4" s="14">
        <f>AO4/2</f>
        <v>1.6017952262637429</v>
      </c>
      <c r="AR4" s="14">
        <f>AP4/2</f>
        <v>2.1135993375911377E-2</v>
      </c>
      <c r="AS4" s="14">
        <f t="shared" ref="AS4:AS16" si="9">AVERAGE(G4,S4,AE4)</f>
        <v>2.5096263311709608</v>
      </c>
      <c r="AT4" s="14">
        <f t="shared" ref="AT4:AT16" si="10">_xlfn.STDEV.S(G4,S4,AE4)</f>
        <v>8.5207309177876986E-2</v>
      </c>
      <c r="AU4" s="14">
        <f t="shared" ref="AU4:AU16" si="11">AVERAGE(H4,T4,AF4)</f>
        <v>52</v>
      </c>
      <c r="AV4" s="14">
        <f t="shared" ref="AV4:AV16" si="12">_xlfn.STDEV.S(H4,T4,AF4)</f>
        <v>5.6568542494923806</v>
      </c>
      <c r="AW4" s="14">
        <f t="shared" ref="AW4:AW16" si="13">AVERAGE(I4,U4,AG4)</f>
        <v>0.1948374936672182</v>
      </c>
      <c r="AX4" s="14">
        <f>PI()/AU4*AP4+PI()*AO4/AU4^2*AV4</f>
        <v>2.3608868464200645E-2</v>
      </c>
      <c r="AY4" s="14">
        <f>AW4/AQ4</f>
        <v>0.12163695488198271</v>
      </c>
      <c r="AZ4" s="14">
        <f>1/AQ4*AX4+AW4/AQ4^2*AR4</f>
        <v>1.6344028192615954E-2</v>
      </c>
      <c r="BA4" s="14">
        <f t="shared" ref="BA4:BA16" si="14">AVERAGE(K4,W4,AI4)</f>
        <v>0.34698206067826243</v>
      </c>
      <c r="BB4" s="46">
        <f>(AT4+AP4)/2</f>
        <v>6.3739647964849877E-2</v>
      </c>
      <c r="BC4">
        <f>AQ4/BA4</f>
        <v>4.6163632296512311</v>
      </c>
      <c r="BD4">
        <f>1/BA4*AR4+AQ4/BA4^2*BB4</f>
        <v>0.90892699148557488</v>
      </c>
    </row>
    <row r="5" spans="2:56" x14ac:dyDescent="0.25">
      <c r="B5">
        <v>0.125</v>
      </c>
      <c r="C5">
        <f>B5/'0%'!$A$29</f>
        <v>7.7194776352427553E-4</v>
      </c>
      <c r="D5">
        <v>9.339774078478003</v>
      </c>
      <c r="E5">
        <f t="shared" si="0"/>
        <v>3.4484445327727991</v>
      </c>
      <c r="F5">
        <v>4.9476813317479191</v>
      </c>
      <c r="G5">
        <f t="shared" ref="G5:G16" si="15">(F5/PI())^(1/2)*2</f>
        <v>2.5098971146900393</v>
      </c>
      <c r="H5">
        <v>38</v>
      </c>
      <c r="I5">
        <f t="shared" si="1"/>
        <v>0.28509494764397142</v>
      </c>
      <c r="J5">
        <f t="shared" si="2"/>
        <v>-0.54501047904194733</v>
      </c>
      <c r="K5">
        <f t="shared" si="3"/>
        <v>0.46927370904137988</v>
      </c>
      <c r="L5">
        <f t="shared" si="4"/>
        <v>-0.32857377636089696</v>
      </c>
      <c r="N5">
        <v>0.125</v>
      </c>
      <c r="O5">
        <f>N5/'0%'!$A$29</f>
        <v>7.7194776352427553E-4</v>
      </c>
      <c r="P5">
        <v>8.6994649227110585</v>
      </c>
      <c r="Q5">
        <f t="shared" ref="Q5:Q16" si="16">(P5/PI())^(1/2)*2</f>
        <v>3.3281380316375317</v>
      </c>
      <c r="R5">
        <v>4.5728299643281805</v>
      </c>
      <c r="S5">
        <f t="shared" ref="S5:S16" si="17">(R5/PI())^(1/2)*2</f>
        <v>2.4129459053059028</v>
      </c>
      <c r="T5">
        <v>44</v>
      </c>
      <c r="U5">
        <f t="shared" ref="U5:U16" si="18">PI()*Q5/T5</f>
        <v>0.23762849978011963</v>
      </c>
      <c r="V5">
        <f t="shared" ref="V5:V16" si="19">LOG(U5)</f>
        <v>-0.62410147381297698</v>
      </c>
      <c r="W5">
        <f t="shared" ref="W5:W16" si="20">(Q5-S5)/2</f>
        <v>0.45759606316581447</v>
      </c>
      <c r="X5">
        <f t="shared" ref="X5:X16" si="21">LOG(W5)</f>
        <v>-0.33951772056275437</v>
      </c>
      <c r="AM5" s="45">
        <f t="shared" si="5"/>
        <v>0.125</v>
      </c>
      <c r="AN5" s="14">
        <f t="shared" si="6"/>
        <v>7.7194776352427553E-4</v>
      </c>
      <c r="AO5" s="14">
        <f t="shared" si="7"/>
        <v>3.3882912822051656</v>
      </c>
      <c r="AP5" s="14">
        <f t="shared" si="8"/>
        <v>8.5069542773574591E-2</v>
      </c>
      <c r="AQ5" s="14">
        <f t="shared" ref="AQ5:AQ16" si="22">AO5/2</f>
        <v>1.6941456411025828</v>
      </c>
      <c r="AR5" s="14">
        <f t="shared" ref="AR5:AR16" si="23">AP5/2</f>
        <v>4.2534771386787296E-2</v>
      </c>
      <c r="AS5" s="14">
        <f t="shared" si="9"/>
        <v>2.461421509997971</v>
      </c>
      <c r="AT5" s="14">
        <f t="shared" si="10"/>
        <v>6.8554857599759753E-2</v>
      </c>
      <c r="AU5" s="14">
        <f t="shared" si="11"/>
        <v>41</v>
      </c>
      <c r="AV5" s="14">
        <f t="shared" si="12"/>
        <v>4.2426406871192848</v>
      </c>
      <c r="AW5" s="14">
        <f t="shared" si="13"/>
        <v>0.26136172371204552</v>
      </c>
      <c r="AX5" s="14">
        <f t="shared" ref="AX5:AX16" si="24">PI()/AU5*AP5+PI()*AO5/AU5^2*AV5</f>
        <v>3.3384147803182676E-2</v>
      </c>
      <c r="AY5" s="14">
        <f t="shared" ref="AY5:AY16" si="25">AW5/AQ5</f>
        <v>0.1542734682137164</v>
      </c>
      <c r="AZ5" s="14">
        <f t="shared" ref="AZ5:AZ16" si="26">1/AQ5*AX5+AW5/AQ5^2*AR5</f>
        <v>2.3578925881898905E-2</v>
      </c>
      <c r="BA5" s="14">
        <f t="shared" si="14"/>
        <v>0.46343488610359718</v>
      </c>
      <c r="BB5" s="46">
        <f t="shared" ref="BB5:BB16" si="27">(AT5+AP5)/2</f>
        <v>7.6812200186667179E-2</v>
      </c>
      <c r="BC5">
        <f t="shared" ref="BC5:BC16" si="28">AQ5/BA5</f>
        <v>3.655628205607012</v>
      </c>
      <c r="BD5">
        <f t="shared" ref="BD5:BD16" si="29">1/BA5*AR5+AQ5/BA5^2*BB5</f>
        <v>0.69768510446497067</v>
      </c>
    </row>
    <row r="6" spans="2:56" x14ac:dyDescent="0.25">
      <c r="B6">
        <v>0.19444444444444445</v>
      </c>
      <c r="C6">
        <f>B6/'0%'!$A$29</f>
        <v>1.2008076321488731E-3</v>
      </c>
      <c r="D6">
        <v>10.291319857312722</v>
      </c>
      <c r="E6">
        <f t="shared" ref="E6:E16" si="30">(D6/PI())^(1/2)*2</f>
        <v>3.6198501916306967</v>
      </c>
      <c r="F6">
        <v>4.7752675386444707</v>
      </c>
      <c r="G6">
        <f t="shared" si="15"/>
        <v>2.4657776596628267</v>
      </c>
      <c r="H6">
        <v>32</v>
      </c>
      <c r="I6">
        <f t="shared" ref="I6:I16" si="31">PI()*E6/H6</f>
        <v>0.35537796153508128</v>
      </c>
      <c r="J6">
        <f t="shared" ref="J6:J16" si="32">LOG(I6)</f>
        <v>-0.44930950810210762</v>
      </c>
      <c r="K6">
        <f t="shared" ref="K6:K16" si="33">(E6-G6)/2</f>
        <v>0.57703626598393498</v>
      </c>
      <c r="L6">
        <f t="shared" ref="L6:L16" si="34">LOG(K6)</f>
        <v>-0.2387968911393186</v>
      </c>
      <c r="N6">
        <v>0.19444444444444445</v>
      </c>
      <c r="O6">
        <f>N6/'0%'!$A$29</f>
        <v>1.2008076321488731E-3</v>
      </c>
      <c r="P6">
        <v>9.8109393579072535</v>
      </c>
      <c r="Q6">
        <f t="shared" si="16"/>
        <v>3.5343565130708194</v>
      </c>
      <c r="R6">
        <v>4.3709869203329372</v>
      </c>
      <c r="S6">
        <f t="shared" si="17"/>
        <v>2.3590916464792246</v>
      </c>
      <c r="T6">
        <v>38</v>
      </c>
      <c r="U6">
        <f t="shared" si="18"/>
        <v>0.29219759096396114</v>
      </c>
      <c r="V6">
        <f t="shared" si="19"/>
        <v>-0.53432336894714028</v>
      </c>
      <c r="W6">
        <f t="shared" si="20"/>
        <v>0.5876324332957974</v>
      </c>
      <c r="X6">
        <f t="shared" si="21"/>
        <v>-0.23089424213182688</v>
      </c>
      <c r="AM6" s="45">
        <f t="shared" si="5"/>
        <v>0.19444444444444445</v>
      </c>
      <c r="AN6" s="14">
        <f t="shared" si="6"/>
        <v>1.2008076321488731E-3</v>
      </c>
      <c r="AO6" s="14">
        <f t="shared" si="7"/>
        <v>3.577103352350758</v>
      </c>
      <c r="AP6" s="14">
        <f t="shared" si="8"/>
        <v>6.0453159858272133E-2</v>
      </c>
      <c r="AQ6" s="14">
        <f t="shared" si="22"/>
        <v>1.788551676175379</v>
      </c>
      <c r="AR6" s="14">
        <f t="shared" si="23"/>
        <v>3.0226579929136067E-2</v>
      </c>
      <c r="AS6" s="14">
        <f t="shared" si="9"/>
        <v>2.4124346530710259</v>
      </c>
      <c r="AT6" s="14">
        <f t="shared" si="10"/>
        <v>7.5438403379882418E-2</v>
      </c>
      <c r="AU6" s="14">
        <f t="shared" si="11"/>
        <v>35</v>
      </c>
      <c r="AV6" s="14">
        <f t="shared" si="12"/>
        <v>4.2426406871192848</v>
      </c>
      <c r="AW6" s="14">
        <f t="shared" si="13"/>
        <v>0.32378777624952121</v>
      </c>
      <c r="AX6" s="14">
        <f t="shared" si="24"/>
        <v>4.4347042006498881E-2</v>
      </c>
      <c r="AY6" s="14">
        <f t="shared" si="25"/>
        <v>0.18103350356748191</v>
      </c>
      <c r="AZ6" s="14">
        <f t="shared" si="26"/>
        <v>2.7854417815014163E-2</v>
      </c>
      <c r="BA6" s="14">
        <f t="shared" si="14"/>
        <v>0.58233434963986619</v>
      </c>
      <c r="BB6" s="46">
        <f t="shared" si="27"/>
        <v>6.7945781619077272E-2</v>
      </c>
      <c r="BC6">
        <f t="shared" si="28"/>
        <v>3.0713484053988496</v>
      </c>
      <c r="BD6">
        <f t="shared" si="29"/>
        <v>0.41026559416633768</v>
      </c>
    </row>
    <row r="7" spans="2:56" x14ac:dyDescent="0.25">
      <c r="B7">
        <v>0.2638888888888889</v>
      </c>
      <c r="C7">
        <f>B7/'0%'!$A$29</f>
        <v>1.6296675007734707E-3</v>
      </c>
      <c r="D7">
        <v>11.552913198573128</v>
      </c>
      <c r="E7">
        <f t="shared" si="30"/>
        <v>3.8353130173841223</v>
      </c>
      <c r="F7">
        <v>4.5136741973840664</v>
      </c>
      <c r="G7">
        <f t="shared" si="15"/>
        <v>2.3972877341195695</v>
      </c>
      <c r="H7">
        <v>29</v>
      </c>
      <c r="I7">
        <f t="shared" si="31"/>
        <v>0.41548245515969867</v>
      </c>
      <c r="J7">
        <f t="shared" si="32"/>
        <v>-0.38144731072031757</v>
      </c>
      <c r="K7">
        <f t="shared" si="33"/>
        <v>0.71901264163227641</v>
      </c>
      <c r="L7">
        <f t="shared" si="34"/>
        <v>-0.14326347381339621</v>
      </c>
      <c r="N7">
        <v>0.2638888888888889</v>
      </c>
      <c r="O7">
        <f>N7/'0%'!$A$29</f>
        <v>1.6296675007734707E-3</v>
      </c>
      <c r="P7">
        <v>10.892687277051129</v>
      </c>
      <c r="Q7">
        <f t="shared" si="16"/>
        <v>3.7241106575362499</v>
      </c>
      <c r="R7">
        <v>4.1736028537455407</v>
      </c>
      <c r="S7">
        <f t="shared" si="17"/>
        <v>2.3052106622624207</v>
      </c>
      <c r="T7">
        <v>32</v>
      </c>
      <c r="U7">
        <f t="shared" si="18"/>
        <v>0.36561370883972927</v>
      </c>
      <c r="V7">
        <f t="shared" si="19"/>
        <v>-0.43697752857871885</v>
      </c>
      <c r="W7">
        <f t="shared" si="20"/>
        <v>0.70944999763691463</v>
      </c>
      <c r="X7">
        <f t="shared" si="21"/>
        <v>-0.14907820840329392</v>
      </c>
      <c r="AM7" s="45">
        <f t="shared" si="5"/>
        <v>0.2638888888888889</v>
      </c>
      <c r="AN7" s="14">
        <f t="shared" si="6"/>
        <v>1.6296675007734707E-3</v>
      </c>
      <c r="AO7" s="14">
        <f t="shared" si="7"/>
        <v>3.7797118374601864</v>
      </c>
      <c r="AP7" s="14">
        <f t="shared" si="8"/>
        <v>7.8631942732377239E-2</v>
      </c>
      <c r="AQ7" s="14">
        <f t="shared" si="22"/>
        <v>1.8898559187300932</v>
      </c>
      <c r="AR7" s="14">
        <f t="shared" si="23"/>
        <v>3.9315971366188619E-2</v>
      </c>
      <c r="AS7" s="14">
        <f t="shared" si="9"/>
        <v>2.3512491981909953</v>
      </c>
      <c r="AT7" s="14">
        <f t="shared" si="10"/>
        <v>6.5108321901990965E-2</v>
      </c>
      <c r="AU7" s="14">
        <f t="shared" si="11"/>
        <v>30.5</v>
      </c>
      <c r="AV7" s="14">
        <f t="shared" si="12"/>
        <v>2.1213203435596424</v>
      </c>
      <c r="AW7" s="14">
        <f t="shared" si="13"/>
        <v>0.39054808199971397</v>
      </c>
      <c r="AX7" s="14">
        <f t="shared" si="24"/>
        <v>3.5177239050028765E-2</v>
      </c>
      <c r="AY7" s="14">
        <f t="shared" si="25"/>
        <v>0.20665495085051061</v>
      </c>
      <c r="AZ7" s="14">
        <f t="shared" si="26"/>
        <v>2.2912899735470733E-2</v>
      </c>
      <c r="BA7" s="14">
        <f t="shared" si="14"/>
        <v>0.71423131963459552</v>
      </c>
      <c r="BB7" s="46">
        <f t="shared" si="27"/>
        <v>7.1870132317184102E-2</v>
      </c>
      <c r="BC7">
        <f t="shared" si="28"/>
        <v>2.6459997857514193</v>
      </c>
      <c r="BD7">
        <f t="shared" si="29"/>
        <v>0.32130252450535107</v>
      </c>
    </row>
    <row r="8" spans="2:56" x14ac:dyDescent="0.25">
      <c r="B8">
        <v>0.40277777777777779</v>
      </c>
      <c r="C8">
        <f>B8/'0%'!$A$29</f>
        <v>2.4873872380226656E-3</v>
      </c>
      <c r="D8">
        <v>12.998513674197383</v>
      </c>
      <c r="E8">
        <f t="shared" si="30"/>
        <v>4.0681963611370655</v>
      </c>
      <c r="F8">
        <v>4.1599286563614744</v>
      </c>
      <c r="G8">
        <f t="shared" si="15"/>
        <v>2.3014312217740596</v>
      </c>
      <c r="H8">
        <v>26</v>
      </c>
      <c r="I8">
        <f t="shared" si="31"/>
        <v>0.49156214621188205</v>
      </c>
      <c r="J8">
        <f t="shared" si="32"/>
        <v>-0.30842156826782358</v>
      </c>
      <c r="K8">
        <f t="shared" si="33"/>
        <v>0.88338256968150297</v>
      </c>
      <c r="L8">
        <f t="shared" si="34"/>
        <v>-5.3851174203530555E-2</v>
      </c>
      <c r="N8">
        <v>0.40277777777777779</v>
      </c>
      <c r="O8">
        <f>N8/'0%'!$A$29</f>
        <v>2.4873872380226656E-3</v>
      </c>
      <c r="P8">
        <v>12.456599286563614</v>
      </c>
      <c r="Q8">
        <f t="shared" si="16"/>
        <v>3.9824910300680667</v>
      </c>
      <c r="R8">
        <v>3.8549346016646848</v>
      </c>
      <c r="S8">
        <f t="shared" si="17"/>
        <v>2.2154582318805671</v>
      </c>
      <c r="T8">
        <v>24</v>
      </c>
      <c r="U8">
        <f t="shared" si="18"/>
        <v>0.52130685679371191</v>
      </c>
      <c r="V8">
        <f t="shared" si="19"/>
        <v>-0.2829065627229167</v>
      </c>
      <c r="W8">
        <f t="shared" si="20"/>
        <v>0.88351639909374979</v>
      </c>
      <c r="X8">
        <f t="shared" si="21"/>
        <v>-5.3785385070825836E-2</v>
      </c>
      <c r="AM8" s="45">
        <f t="shared" si="5"/>
        <v>0.40277777777777779</v>
      </c>
      <c r="AN8" s="14">
        <f t="shared" si="6"/>
        <v>2.4873872380226656E-3</v>
      </c>
      <c r="AO8" s="14">
        <f t="shared" si="7"/>
        <v>4.0253436956025661</v>
      </c>
      <c r="AP8" s="14">
        <f t="shared" si="8"/>
        <v>6.0602820782727149E-2</v>
      </c>
      <c r="AQ8" s="14">
        <f t="shared" si="22"/>
        <v>2.0126718478012831</v>
      </c>
      <c r="AR8" s="14">
        <f t="shared" si="23"/>
        <v>3.0301410391363574E-2</v>
      </c>
      <c r="AS8" s="14">
        <f t="shared" si="9"/>
        <v>2.2584447268273133</v>
      </c>
      <c r="AT8" s="14">
        <f t="shared" si="10"/>
        <v>6.0792084152571021E-2</v>
      </c>
      <c r="AU8" s="14">
        <f t="shared" si="11"/>
        <v>25</v>
      </c>
      <c r="AV8" s="14">
        <f t="shared" si="12"/>
        <v>1.4142135623730951</v>
      </c>
      <c r="AW8" s="14">
        <f t="shared" si="13"/>
        <v>0.50643450150279701</v>
      </c>
      <c r="AX8" s="14">
        <f t="shared" si="24"/>
        <v>3.623018438297896E-2</v>
      </c>
      <c r="AY8" s="14">
        <f t="shared" si="25"/>
        <v>0.25162298665629212</v>
      </c>
      <c r="AZ8" s="14">
        <f t="shared" si="26"/>
        <v>2.1789302520160141E-2</v>
      </c>
      <c r="BA8" s="14">
        <f t="shared" si="14"/>
        <v>0.88344948438762638</v>
      </c>
      <c r="BB8" s="46">
        <f t="shared" si="27"/>
        <v>6.0697452467649085E-2</v>
      </c>
      <c r="BC8">
        <f t="shared" si="28"/>
        <v>2.2781968673583988</v>
      </c>
      <c r="BD8">
        <f t="shared" si="29"/>
        <v>0.19082263269037028</v>
      </c>
    </row>
    <row r="9" spans="2:56" x14ac:dyDescent="0.25">
      <c r="B9">
        <v>0.68055555555555558</v>
      </c>
      <c r="C9">
        <f>B9/'0%'!$A$29</f>
        <v>4.2028267125210558E-3</v>
      </c>
      <c r="D9">
        <v>16.065398335315102</v>
      </c>
      <c r="E9">
        <f t="shared" si="30"/>
        <v>4.5227315266822599</v>
      </c>
      <c r="F9">
        <v>3.7024375743162903</v>
      </c>
      <c r="G9">
        <f t="shared" si="15"/>
        <v>2.1711955074411962</v>
      </c>
      <c r="H9">
        <v>21</v>
      </c>
      <c r="I9">
        <f t="shared" si="31"/>
        <v>0.67659905420875888</v>
      </c>
      <c r="J9">
        <f t="shared" si="32"/>
        <v>-0.16966861363081112</v>
      </c>
      <c r="K9">
        <f t="shared" si="33"/>
        <v>1.1757680096205319</v>
      </c>
      <c r="L9">
        <f t="shared" si="34"/>
        <v>7.0321639698717381E-2</v>
      </c>
      <c r="N9">
        <v>0.68055555555555558</v>
      </c>
      <c r="O9">
        <f>N9/'0%'!$A$29</f>
        <v>4.2028267125210558E-3</v>
      </c>
      <c r="P9">
        <v>14.819560047562426</v>
      </c>
      <c r="Q9">
        <f t="shared" si="16"/>
        <v>4.3438289432404895</v>
      </c>
      <c r="R9">
        <v>3.3935790725326989</v>
      </c>
      <c r="S9">
        <f t="shared" si="17"/>
        <v>2.0786628089553894</v>
      </c>
      <c r="T9">
        <v>20</v>
      </c>
      <c r="U9">
        <f t="shared" si="18"/>
        <v>0.68232705482675182</v>
      </c>
      <c r="V9">
        <f t="shared" si="19"/>
        <v>-0.16600740824666535</v>
      </c>
      <c r="W9">
        <f t="shared" si="20"/>
        <v>1.1325830671425501</v>
      </c>
      <c r="X9">
        <f t="shared" si="21"/>
        <v>5.4070064352557401E-2</v>
      </c>
      <c r="AM9" s="45">
        <f t="shared" si="5"/>
        <v>0.68055555555555558</v>
      </c>
      <c r="AN9" s="14">
        <f t="shared" si="6"/>
        <v>4.2028267125210558E-3</v>
      </c>
      <c r="AO9" s="14">
        <f t="shared" si="7"/>
        <v>4.4332802349613747</v>
      </c>
      <c r="AP9" s="14">
        <f t="shared" si="8"/>
        <v>0.12650322992346796</v>
      </c>
      <c r="AQ9" s="14">
        <f t="shared" si="22"/>
        <v>2.2166401174806873</v>
      </c>
      <c r="AR9" s="14">
        <f t="shared" si="23"/>
        <v>6.3251614961733982E-2</v>
      </c>
      <c r="AS9" s="14">
        <f t="shared" si="9"/>
        <v>2.1249291581982925</v>
      </c>
      <c r="AT9" s="14">
        <f t="shared" si="10"/>
        <v>6.5430498580804172E-2</v>
      </c>
      <c r="AU9" s="14">
        <f t="shared" si="11"/>
        <v>20.5</v>
      </c>
      <c r="AV9" s="14">
        <f t="shared" si="12"/>
        <v>0.70710678118654757</v>
      </c>
      <c r="AW9" s="14">
        <f t="shared" si="13"/>
        <v>0.67946305451775535</v>
      </c>
      <c r="AX9" s="14">
        <f t="shared" si="24"/>
        <v>4.2820739375473468E-2</v>
      </c>
      <c r="AY9" s="14">
        <f t="shared" si="25"/>
        <v>0.30652835756216312</v>
      </c>
      <c r="AZ9" s="14">
        <f t="shared" si="26"/>
        <v>2.8064615691225363E-2</v>
      </c>
      <c r="BA9" s="14">
        <f t="shared" si="14"/>
        <v>1.1541755383815411</v>
      </c>
      <c r="BB9" s="46">
        <f t="shared" si="27"/>
        <v>9.5966864252136075E-2</v>
      </c>
      <c r="BC9">
        <f t="shared" si="28"/>
        <v>1.9205398518400436</v>
      </c>
      <c r="BD9">
        <f t="shared" si="29"/>
        <v>0.21449059868417344</v>
      </c>
    </row>
    <row r="10" spans="2:56" x14ac:dyDescent="0.25">
      <c r="B10">
        <v>0.95833333333333337</v>
      </c>
      <c r="C10">
        <f>B10/'0%'!$A$29</f>
        <v>5.9182661870194461E-3</v>
      </c>
      <c r="D10">
        <v>19.096016646848991</v>
      </c>
      <c r="E10">
        <f t="shared" si="30"/>
        <v>4.9309029134316864</v>
      </c>
      <c r="F10">
        <v>3.1391200951248512</v>
      </c>
      <c r="G10">
        <f t="shared" si="15"/>
        <v>1.9992128052775588</v>
      </c>
      <c r="H10">
        <v>15</v>
      </c>
      <c r="I10">
        <f t="shared" si="31"/>
        <v>1.0327258912267663</v>
      </c>
      <c r="J10">
        <f t="shared" si="32"/>
        <v>1.3985065251728549E-2</v>
      </c>
      <c r="K10">
        <f t="shared" si="33"/>
        <v>1.4658450540770638</v>
      </c>
      <c r="L10">
        <f t="shared" si="34"/>
        <v>0.16608806599697137</v>
      </c>
      <c r="N10">
        <v>0.95833333333333337</v>
      </c>
      <c r="O10">
        <f>N10/'0%'!$A$29</f>
        <v>5.9182661870194461E-3</v>
      </c>
      <c r="P10">
        <v>17.727407847800237</v>
      </c>
      <c r="Q10">
        <f t="shared" si="16"/>
        <v>4.750919563354838</v>
      </c>
      <c r="R10">
        <v>2.91884661117717</v>
      </c>
      <c r="S10">
        <f t="shared" si="17"/>
        <v>1.9277943174433814</v>
      </c>
      <c r="T10">
        <v>16</v>
      </c>
      <c r="U10">
        <f t="shared" si="18"/>
        <v>0.9328408748769742</v>
      </c>
      <c r="V10">
        <f t="shared" si="19"/>
        <v>-3.0192432412898571E-2</v>
      </c>
      <c r="W10">
        <f t="shared" si="20"/>
        <v>1.4115626229557283</v>
      </c>
      <c r="X10">
        <f t="shared" si="21"/>
        <v>0.14970015007119256</v>
      </c>
      <c r="AM10" s="45">
        <f t="shared" si="5"/>
        <v>0.95833333333333337</v>
      </c>
      <c r="AN10" s="14">
        <f t="shared" si="6"/>
        <v>5.9182661870194461E-3</v>
      </c>
      <c r="AO10" s="14">
        <f t="shared" si="7"/>
        <v>4.8409112383932626</v>
      </c>
      <c r="AP10" s="14">
        <f t="shared" si="8"/>
        <v>0.12726744734001183</v>
      </c>
      <c r="AQ10" s="14">
        <f t="shared" si="22"/>
        <v>2.4204556191966313</v>
      </c>
      <c r="AR10" s="14">
        <f t="shared" si="23"/>
        <v>6.3633723670005915E-2</v>
      </c>
      <c r="AS10" s="14">
        <f t="shared" si="9"/>
        <v>1.9635035613604701</v>
      </c>
      <c r="AT10" s="14">
        <f t="shared" si="10"/>
        <v>5.0500497049635842E-2</v>
      </c>
      <c r="AU10" s="14">
        <f t="shared" si="11"/>
        <v>15.5</v>
      </c>
      <c r="AV10" s="14">
        <f t="shared" si="12"/>
        <v>0.70710678118654757</v>
      </c>
      <c r="AW10" s="14">
        <f t="shared" si="13"/>
        <v>0.98278338305187019</v>
      </c>
      <c r="AX10" s="14">
        <f t="shared" si="24"/>
        <v>7.0555876694976538E-2</v>
      </c>
      <c r="AY10" s="14">
        <f t="shared" si="25"/>
        <v>0.40603239128097046</v>
      </c>
      <c r="AZ10" s="14">
        <f t="shared" si="26"/>
        <v>3.9824415254023623E-2</v>
      </c>
      <c r="BA10" s="14">
        <f t="shared" si="14"/>
        <v>1.4387038385163962</v>
      </c>
      <c r="BB10" s="46">
        <f t="shared" si="27"/>
        <v>8.8883972194823829E-2</v>
      </c>
      <c r="BC10">
        <f t="shared" si="28"/>
        <v>1.6823862941052734</v>
      </c>
      <c r="BD10">
        <f t="shared" si="29"/>
        <v>0.14816871586026728</v>
      </c>
    </row>
    <row r="11" spans="2:56" x14ac:dyDescent="0.25">
      <c r="B11">
        <v>1.375</v>
      </c>
      <c r="C11">
        <f>B11/'0%'!$A$29</f>
        <v>8.4914253987670302E-3</v>
      </c>
      <c r="D11">
        <v>21.717895362663498</v>
      </c>
      <c r="E11">
        <f t="shared" si="30"/>
        <v>5.2585248125461552</v>
      </c>
      <c r="F11">
        <v>2.6227705112960762</v>
      </c>
      <c r="G11">
        <f t="shared" si="15"/>
        <v>1.8274066684094774</v>
      </c>
      <c r="H11">
        <v>12</v>
      </c>
      <c r="I11">
        <f t="shared" si="31"/>
        <v>1.3766785766512204</v>
      </c>
      <c r="J11">
        <f t="shared" si="32"/>
        <v>0.13883255414124016</v>
      </c>
      <c r="K11">
        <f t="shared" si="33"/>
        <v>1.7155590720683389</v>
      </c>
      <c r="L11">
        <f t="shared" si="34"/>
        <v>0.23440567676795654</v>
      </c>
      <c r="N11">
        <v>1.375</v>
      </c>
      <c r="O11">
        <f>N11/'0%'!$A$29</f>
        <v>8.4914253987670302E-3</v>
      </c>
      <c r="P11">
        <v>20.684898929845421</v>
      </c>
      <c r="Q11">
        <f t="shared" si="16"/>
        <v>5.1319422537991635</v>
      </c>
      <c r="R11">
        <v>2.3998216409036859</v>
      </c>
      <c r="S11">
        <f t="shared" si="17"/>
        <v>1.7480125324235523</v>
      </c>
      <c r="T11">
        <v>13</v>
      </c>
      <c r="U11">
        <f t="shared" si="18"/>
        <v>1.2401901602448075</v>
      </c>
      <c r="V11">
        <f t="shared" si="19"/>
        <v>9.3488281301904425E-2</v>
      </c>
      <c r="W11">
        <f t="shared" si="20"/>
        <v>1.6919648606878055</v>
      </c>
      <c r="X11">
        <f t="shared" si="21"/>
        <v>0.22839133921845761</v>
      </c>
      <c r="AM11" s="45">
        <f t="shared" si="5"/>
        <v>1.375</v>
      </c>
      <c r="AN11" s="14">
        <f t="shared" si="6"/>
        <v>8.4914253987670302E-3</v>
      </c>
      <c r="AO11" s="14">
        <f t="shared" si="7"/>
        <v>5.1952335331726598</v>
      </c>
      <c r="AP11" s="14">
        <f t="shared" si="8"/>
        <v>8.9507385669942402E-2</v>
      </c>
      <c r="AQ11" s="14">
        <f t="shared" si="22"/>
        <v>2.5976167665863299</v>
      </c>
      <c r="AR11" s="14">
        <f t="shared" si="23"/>
        <v>4.4753692834971201E-2</v>
      </c>
      <c r="AS11" s="14">
        <f t="shared" si="9"/>
        <v>1.7877096004165147</v>
      </c>
      <c r="AT11" s="14">
        <f t="shared" si="10"/>
        <v>5.6140131942094579E-2</v>
      </c>
      <c r="AU11" s="14">
        <f t="shared" si="11"/>
        <v>12.5</v>
      </c>
      <c r="AV11" s="14">
        <f t="shared" si="12"/>
        <v>0.70710678118654757</v>
      </c>
      <c r="AW11" s="14">
        <f t="shared" si="13"/>
        <v>1.308434368448014</v>
      </c>
      <c r="AX11" s="14">
        <f t="shared" si="24"/>
        <v>9.6357465778716817E-2</v>
      </c>
      <c r="AY11" s="14">
        <f t="shared" si="25"/>
        <v>0.50370569873072502</v>
      </c>
      <c r="AZ11" s="14">
        <f t="shared" si="26"/>
        <v>4.5772785819822616E-2</v>
      </c>
      <c r="BA11" s="14">
        <f t="shared" si="14"/>
        <v>1.7037619663780723</v>
      </c>
      <c r="BB11" s="46">
        <f t="shared" si="27"/>
        <v>7.282375880601849E-2</v>
      </c>
      <c r="BC11">
        <f t="shared" si="28"/>
        <v>1.5246359631495068</v>
      </c>
      <c r="BD11">
        <f t="shared" si="29"/>
        <v>9.1434964247689723E-2</v>
      </c>
    </row>
    <row r="12" spans="2:56" x14ac:dyDescent="0.25">
      <c r="B12">
        <v>2.0694444444444446</v>
      </c>
      <c r="C12">
        <f>B12/'0%'!$A$29</f>
        <v>1.2780024085013006E-2</v>
      </c>
      <c r="D12">
        <v>26.17746730083234</v>
      </c>
      <c r="E12">
        <f t="shared" si="30"/>
        <v>5.7732301658977168</v>
      </c>
      <c r="F12">
        <v>1.934898929845422</v>
      </c>
      <c r="G12">
        <f t="shared" si="15"/>
        <v>1.5695826937581017</v>
      </c>
      <c r="H12">
        <v>10</v>
      </c>
      <c r="I12">
        <f t="shared" si="31"/>
        <v>1.8137137476667249</v>
      </c>
      <c r="J12">
        <f t="shared" si="32"/>
        <v>0.25856874489685056</v>
      </c>
      <c r="K12">
        <f t="shared" si="33"/>
        <v>2.1018237360698073</v>
      </c>
      <c r="L12">
        <f t="shared" si="34"/>
        <v>0.32259629225264069</v>
      </c>
      <c r="N12">
        <v>2.0694444444444446</v>
      </c>
      <c r="O12">
        <f>N12/'0%'!$A$29</f>
        <v>1.2780024085013006E-2</v>
      </c>
      <c r="P12">
        <v>25.62217598097503</v>
      </c>
      <c r="Q12">
        <f t="shared" si="16"/>
        <v>5.7116694303102724</v>
      </c>
      <c r="R12">
        <v>1.788347205707491</v>
      </c>
      <c r="S12">
        <f t="shared" si="17"/>
        <v>1.5089712992709325</v>
      </c>
      <c r="T12">
        <v>10</v>
      </c>
      <c r="U12">
        <f t="shared" si="18"/>
        <v>1.7943738721996152</v>
      </c>
      <c r="V12">
        <f t="shared" si="19"/>
        <v>0.25391293687777372</v>
      </c>
      <c r="W12">
        <f t="shared" si="20"/>
        <v>2.10134906551967</v>
      </c>
      <c r="X12">
        <f t="shared" si="21"/>
        <v>0.32249820120987177</v>
      </c>
      <c r="AM12" s="45">
        <f t="shared" si="5"/>
        <v>2.0694444444444446</v>
      </c>
      <c r="AN12" s="14">
        <f t="shared" si="6"/>
        <v>1.2780024085013006E-2</v>
      </c>
      <c r="AO12" s="14">
        <f t="shared" si="7"/>
        <v>5.7424497981039941</v>
      </c>
      <c r="AP12" s="14">
        <f t="shared" si="8"/>
        <v>4.3530013588713917E-2</v>
      </c>
      <c r="AQ12" s="14">
        <f t="shared" si="22"/>
        <v>2.8712248990519971</v>
      </c>
      <c r="AR12" s="14">
        <f t="shared" si="23"/>
        <v>2.1765006794356959E-2</v>
      </c>
      <c r="AS12" s="14">
        <f t="shared" si="9"/>
        <v>1.5392769965145172</v>
      </c>
      <c r="AT12" s="14">
        <f t="shared" si="10"/>
        <v>4.2858728059050208E-2</v>
      </c>
      <c r="AU12" s="14">
        <f t="shared" si="11"/>
        <v>10</v>
      </c>
      <c r="AV12" s="14">
        <f t="shared" si="12"/>
        <v>0</v>
      </c>
      <c r="AW12" s="14">
        <f t="shared" si="13"/>
        <v>1.8040438099331699</v>
      </c>
      <c r="AX12" s="14">
        <f t="shared" si="24"/>
        <v>1.367535709009675E-2</v>
      </c>
      <c r="AY12" s="14">
        <f t="shared" si="25"/>
        <v>0.62831853071795862</v>
      </c>
      <c r="AZ12" s="14">
        <f t="shared" si="26"/>
        <v>9.5258000128182179E-3</v>
      </c>
      <c r="BA12" s="14">
        <f t="shared" si="14"/>
        <v>2.1015864007947389</v>
      </c>
      <c r="BB12" s="46">
        <f t="shared" si="27"/>
        <v>4.3194370823882063E-2</v>
      </c>
      <c r="BC12">
        <f t="shared" si="28"/>
        <v>1.3662178713976312</v>
      </c>
      <c r="BD12">
        <f t="shared" si="29"/>
        <v>3.8436643921550856E-2</v>
      </c>
    </row>
    <row r="13" spans="2:56" x14ac:dyDescent="0.25">
      <c r="B13">
        <v>2.7638888888888888</v>
      </c>
      <c r="C13">
        <f>B13/'0%'!$A$29</f>
        <v>1.7068622771258979E-2</v>
      </c>
      <c r="D13">
        <v>29.914982164090368</v>
      </c>
      <c r="E13">
        <f t="shared" si="30"/>
        <v>6.171623633321051</v>
      </c>
      <c r="F13">
        <v>1.3139120095124852</v>
      </c>
      <c r="G13">
        <f t="shared" si="15"/>
        <v>1.2934159148602353</v>
      </c>
      <c r="H13">
        <v>8</v>
      </c>
      <c r="I13">
        <f t="shared" si="31"/>
        <v>2.4235909333953201</v>
      </c>
      <c r="J13">
        <f t="shared" si="32"/>
        <v>0.38445931914065523</v>
      </c>
      <c r="K13">
        <f t="shared" si="33"/>
        <v>2.439103859230408</v>
      </c>
      <c r="L13">
        <f t="shared" si="34"/>
        <v>0.38723029335609677</v>
      </c>
      <c r="N13">
        <v>2.7638888888888888</v>
      </c>
      <c r="O13">
        <f>N13/'0%'!$A$29</f>
        <v>1.7068622771258979E-2</v>
      </c>
      <c r="P13">
        <v>29.043995243757429</v>
      </c>
      <c r="Q13">
        <f t="shared" si="16"/>
        <v>6.0811152991414286</v>
      </c>
      <c r="R13">
        <v>1.2074910820451843</v>
      </c>
      <c r="S13">
        <f t="shared" si="17"/>
        <v>1.2399295929910614</v>
      </c>
      <c r="T13">
        <v>9</v>
      </c>
      <c r="U13">
        <f t="shared" si="18"/>
        <v>2.1227096832683565</v>
      </c>
      <c r="V13">
        <f t="shared" si="19"/>
        <v>0.32689060105428874</v>
      </c>
      <c r="W13">
        <f t="shared" si="20"/>
        <v>2.4205928530751835</v>
      </c>
      <c r="X13">
        <f t="shared" si="21"/>
        <v>0.38392174667727313</v>
      </c>
      <c r="AM13" s="45">
        <f t="shared" si="5"/>
        <v>2.7638888888888888</v>
      </c>
      <c r="AN13" s="14">
        <f t="shared" si="6"/>
        <v>1.7068622771258979E-2</v>
      </c>
      <c r="AO13" s="14">
        <f t="shared" si="7"/>
        <v>6.1263694662312398</v>
      </c>
      <c r="AP13" s="14">
        <f t="shared" si="8"/>
        <v>6.3999056852309208E-2</v>
      </c>
      <c r="AQ13" s="14">
        <f t="shared" si="22"/>
        <v>3.0631847331156199</v>
      </c>
      <c r="AR13" s="14">
        <f t="shared" si="23"/>
        <v>3.1999528426154604E-2</v>
      </c>
      <c r="AS13" s="14">
        <f t="shared" si="9"/>
        <v>1.2666727539256484</v>
      </c>
      <c r="AT13" s="14">
        <f t="shared" si="10"/>
        <v>3.7820540894419205E-2</v>
      </c>
      <c r="AU13" s="14">
        <f t="shared" si="11"/>
        <v>8.5</v>
      </c>
      <c r="AV13" s="14">
        <f t="shared" si="12"/>
        <v>0.70710678118654757</v>
      </c>
      <c r="AW13" s="14">
        <f t="shared" si="13"/>
        <v>2.2731503083318385</v>
      </c>
      <c r="AX13" s="14">
        <f t="shared" si="24"/>
        <v>0.21201899522989121</v>
      </c>
      <c r="AY13" s="14">
        <f t="shared" si="25"/>
        <v>0.7420872413462889</v>
      </c>
      <c r="AZ13" s="14">
        <f t="shared" si="26"/>
        <v>7.6967423627838857E-2</v>
      </c>
      <c r="BA13" s="14">
        <f t="shared" si="14"/>
        <v>2.4298483561527959</v>
      </c>
      <c r="BB13" s="46">
        <f t="shared" si="27"/>
        <v>5.0909798873364207E-2</v>
      </c>
      <c r="BC13">
        <f t="shared" si="28"/>
        <v>1.2606485196325552</v>
      </c>
      <c r="BD13">
        <f t="shared" si="29"/>
        <v>3.9582260665407674E-2</v>
      </c>
    </row>
    <row r="14" spans="2:56" x14ac:dyDescent="0.25">
      <c r="B14">
        <v>3.4583333333333335</v>
      </c>
      <c r="C14">
        <f>B14/'0%'!$A$29</f>
        <v>2.1357221457504957E-2</v>
      </c>
      <c r="D14">
        <v>31.56183115338882</v>
      </c>
      <c r="E14">
        <f t="shared" si="30"/>
        <v>6.3392248365828499</v>
      </c>
      <c r="F14">
        <v>0.7140309155766944</v>
      </c>
      <c r="G14">
        <f t="shared" si="15"/>
        <v>0.95348434589965958</v>
      </c>
      <c r="H14">
        <v>7</v>
      </c>
      <c r="I14">
        <f t="shared" si="31"/>
        <v>2.8450374537232337</v>
      </c>
      <c r="J14">
        <f t="shared" si="32"/>
        <v>0.45408798807318468</v>
      </c>
      <c r="K14">
        <f t="shared" si="33"/>
        <v>2.6928702453415951</v>
      </c>
      <c r="L14">
        <f t="shared" si="34"/>
        <v>0.43021542764479481</v>
      </c>
      <c r="N14">
        <v>3.4583333333333335</v>
      </c>
      <c r="O14">
        <f>N14/'0%'!$A$29</f>
        <v>2.1357221457504957E-2</v>
      </c>
      <c r="P14">
        <v>32.87663495838288</v>
      </c>
      <c r="Q14">
        <f t="shared" si="16"/>
        <v>6.4699174435873257</v>
      </c>
      <c r="R14">
        <v>0.76634958382877527</v>
      </c>
      <c r="S14">
        <f t="shared" si="17"/>
        <v>0.98779886374814752</v>
      </c>
      <c r="T14">
        <v>7</v>
      </c>
      <c r="U14">
        <f t="shared" si="18"/>
        <v>2.9036921585866282</v>
      </c>
      <c r="V14">
        <f t="shared" si="19"/>
        <v>0.46295057176848203</v>
      </c>
      <c r="W14">
        <f t="shared" si="20"/>
        <v>2.7410592899195891</v>
      </c>
      <c r="X14">
        <f t="shared" si="21"/>
        <v>0.43791842955862487</v>
      </c>
      <c r="AM14" s="45">
        <f t="shared" si="5"/>
        <v>3.4583333333333335</v>
      </c>
      <c r="AN14" s="14">
        <f t="shared" si="6"/>
        <v>2.1357221457504957E-2</v>
      </c>
      <c r="AO14" s="14">
        <f t="shared" si="7"/>
        <v>6.4045711400850873</v>
      </c>
      <c r="AP14" s="14">
        <f t="shared" si="8"/>
        <v>9.2413628663813335E-2</v>
      </c>
      <c r="AQ14" s="14">
        <f t="shared" si="22"/>
        <v>3.2022855700425437</v>
      </c>
      <c r="AR14" s="14">
        <f t="shared" si="23"/>
        <v>4.6206814331906668E-2</v>
      </c>
      <c r="AS14" s="14">
        <f t="shared" si="9"/>
        <v>0.97064160482390349</v>
      </c>
      <c r="AT14" s="14">
        <f t="shared" si="10"/>
        <v>2.4264028263812638E-2</v>
      </c>
      <c r="AU14" s="14">
        <f t="shared" si="11"/>
        <v>7</v>
      </c>
      <c r="AV14" s="14">
        <f t="shared" si="12"/>
        <v>0</v>
      </c>
      <c r="AW14" s="14">
        <f t="shared" si="13"/>
        <v>2.8743648061549312</v>
      </c>
      <c r="AX14" s="14">
        <f t="shared" si="24"/>
        <v>4.1475139557401584E-2</v>
      </c>
      <c r="AY14" s="14">
        <f t="shared" si="25"/>
        <v>0.89759790102565529</v>
      </c>
      <c r="AZ14" s="14">
        <f t="shared" si="26"/>
        <v>2.5903460918915218E-2</v>
      </c>
      <c r="BA14" s="14">
        <f t="shared" si="14"/>
        <v>2.7169647676305919</v>
      </c>
      <c r="BB14" s="46">
        <f t="shared" si="27"/>
        <v>5.8338828463812983E-2</v>
      </c>
      <c r="BC14">
        <f t="shared" si="28"/>
        <v>1.1786260934237986</v>
      </c>
      <c r="BD14">
        <f t="shared" si="29"/>
        <v>4.2314306460216465E-2</v>
      </c>
    </row>
    <row r="15" spans="2:56" x14ac:dyDescent="0.25">
      <c r="B15">
        <v>4.1527777777777777</v>
      </c>
      <c r="C15">
        <f>B15/'0%'!$A$29</f>
        <v>2.5645820143750931E-2</v>
      </c>
      <c r="D15">
        <v>34.822235434007133</v>
      </c>
      <c r="E15">
        <f t="shared" si="30"/>
        <v>6.6586070007664437</v>
      </c>
      <c r="F15">
        <v>0.28983353151010699</v>
      </c>
      <c r="G15">
        <f t="shared" si="15"/>
        <v>0.60747634827120067</v>
      </c>
      <c r="H15">
        <v>5</v>
      </c>
      <c r="I15">
        <f t="shared" si="31"/>
        <v>4.1837261673498851</v>
      </c>
      <c r="J15">
        <f t="shared" si="32"/>
        <v>0.62156325140875812</v>
      </c>
      <c r="K15">
        <f t="shared" si="33"/>
        <v>3.0255653262476216</v>
      </c>
      <c r="L15">
        <f t="shared" si="34"/>
        <v>0.48080653440365739</v>
      </c>
      <c r="N15">
        <v>4.1527777777777777</v>
      </c>
      <c r="O15">
        <f>N15/'0%'!$A$29</f>
        <v>2.5645820143750931E-2</v>
      </c>
      <c r="P15">
        <v>35.372770511296082</v>
      </c>
      <c r="Q15">
        <f t="shared" si="16"/>
        <v>6.7110364491503107</v>
      </c>
      <c r="R15">
        <v>0.27734839476813317</v>
      </c>
      <c r="S15">
        <f t="shared" si="17"/>
        <v>0.59424821740381017</v>
      </c>
      <c r="T15">
        <v>7</v>
      </c>
      <c r="U15">
        <f t="shared" si="18"/>
        <v>3.0119061152319921</v>
      </c>
      <c r="V15">
        <f t="shared" si="19"/>
        <v>0.47884143025371084</v>
      </c>
      <c r="W15">
        <f t="shared" si="20"/>
        <v>3.0583941158732504</v>
      </c>
      <c r="X15">
        <f t="shared" si="21"/>
        <v>0.48549344946093365</v>
      </c>
      <c r="AM15" s="45">
        <f t="shared" si="5"/>
        <v>4.1527777777777777</v>
      </c>
      <c r="AN15" s="14">
        <f t="shared" si="6"/>
        <v>2.5645820143750931E-2</v>
      </c>
      <c r="AO15" s="14">
        <f t="shared" si="7"/>
        <v>6.6848217249583772</v>
      </c>
      <c r="AP15" s="14">
        <f t="shared" si="8"/>
        <v>3.707321848610242E-2</v>
      </c>
      <c r="AQ15" s="14">
        <f t="shared" si="22"/>
        <v>3.3424108624791886</v>
      </c>
      <c r="AR15" s="14">
        <f t="shared" si="23"/>
        <v>1.853660924305121E-2</v>
      </c>
      <c r="AS15" s="14">
        <f t="shared" si="9"/>
        <v>0.60086228283750542</v>
      </c>
      <c r="AT15" s="14">
        <f t="shared" si="10"/>
        <v>9.353701038754908E-3</v>
      </c>
      <c r="AU15" s="14">
        <f t="shared" si="11"/>
        <v>6</v>
      </c>
      <c r="AV15" s="14">
        <f t="shared" si="12"/>
        <v>1.4142135623730951</v>
      </c>
      <c r="AW15" s="14">
        <f t="shared" si="13"/>
        <v>3.5978161412909389</v>
      </c>
      <c r="AX15" s="14">
        <f t="shared" si="24"/>
        <v>0.84440816920814354</v>
      </c>
      <c r="AY15" s="14">
        <f t="shared" si="25"/>
        <v>1.076413489938908</v>
      </c>
      <c r="AZ15" s="14">
        <f t="shared" si="26"/>
        <v>0.25860412170093344</v>
      </c>
      <c r="BA15" s="14">
        <f t="shared" si="14"/>
        <v>3.0419797210604358</v>
      </c>
      <c r="BB15" s="46">
        <f t="shared" si="27"/>
        <v>2.3213459762428664E-2</v>
      </c>
      <c r="BC15">
        <f t="shared" si="28"/>
        <v>1.0987617173575446</v>
      </c>
      <c r="BD15">
        <f t="shared" si="29"/>
        <v>1.4478291834921993E-2</v>
      </c>
    </row>
    <row r="16" spans="2:56" ht="15.75" thickBot="1" x14ac:dyDescent="0.3">
      <c r="B16">
        <v>4.8472222222222223</v>
      </c>
      <c r="C16">
        <f>B16/'0%'!$A$29</f>
        <v>2.9934418829996905E-2</v>
      </c>
      <c r="D16">
        <v>36.694708680142689</v>
      </c>
      <c r="E16">
        <f t="shared" si="30"/>
        <v>6.8352874243951369</v>
      </c>
      <c r="F16">
        <v>9.5124851367419744E-2</v>
      </c>
      <c r="G16">
        <f t="shared" si="15"/>
        <v>0.34801827889933246</v>
      </c>
      <c r="H16">
        <v>3</v>
      </c>
      <c r="I16">
        <f t="shared" si="31"/>
        <v>7.1578962525514873</v>
      </c>
      <c r="J16">
        <f t="shared" si="32"/>
        <v>0.85478539938076259</v>
      </c>
      <c r="K16">
        <f t="shared" si="33"/>
        <v>3.2436345727479021</v>
      </c>
      <c r="L16">
        <f t="shared" si="34"/>
        <v>0.51103192076152459</v>
      </c>
      <c r="N16">
        <v>4.8472222222222223</v>
      </c>
      <c r="O16">
        <f>N16/'0%'!$A$29</f>
        <v>2.9934418829996905E-2</v>
      </c>
      <c r="P16">
        <v>39.243757431629014</v>
      </c>
      <c r="Q16">
        <f t="shared" si="16"/>
        <v>7.0687130261416389</v>
      </c>
      <c r="R16">
        <v>0</v>
      </c>
      <c r="S16">
        <f t="shared" si="17"/>
        <v>0</v>
      </c>
      <c r="T16">
        <v>6</v>
      </c>
      <c r="U16">
        <f t="shared" si="18"/>
        <v>3.7011694855435078</v>
      </c>
      <c r="V16">
        <f t="shared" si="19"/>
        <v>0.56833897295000746</v>
      </c>
      <c r="W16">
        <f t="shared" si="20"/>
        <v>3.5343565130708194</v>
      </c>
      <c r="X16">
        <f t="shared" si="21"/>
        <v>0.54831035497553604</v>
      </c>
      <c r="AM16" s="47">
        <f t="shared" si="5"/>
        <v>4.8472222222222223</v>
      </c>
      <c r="AN16" s="16">
        <f t="shared" si="6"/>
        <v>2.9934418829996905E-2</v>
      </c>
      <c r="AO16" s="16">
        <f t="shared" si="7"/>
        <v>6.9520002252683879</v>
      </c>
      <c r="AP16" s="16">
        <f t="shared" si="8"/>
        <v>0.16505682589750195</v>
      </c>
      <c r="AQ16" s="14">
        <f t="shared" si="22"/>
        <v>3.476000112634194</v>
      </c>
      <c r="AR16" s="14">
        <f t="shared" si="23"/>
        <v>8.2528412948750976E-2</v>
      </c>
      <c r="AS16" s="16">
        <f t="shared" si="9"/>
        <v>0.17400913944966623</v>
      </c>
      <c r="AT16" s="16">
        <f t="shared" si="10"/>
        <v>0.24608608498658915</v>
      </c>
      <c r="AU16" s="16">
        <f t="shared" si="11"/>
        <v>4.5</v>
      </c>
      <c r="AV16" s="16">
        <f t="shared" si="12"/>
        <v>2.1213203435596424</v>
      </c>
      <c r="AW16" s="16">
        <f t="shared" si="13"/>
        <v>5.4295328690474971</v>
      </c>
      <c r="AX16" s="16">
        <f t="shared" si="24"/>
        <v>2.4031516386601006</v>
      </c>
      <c r="AY16" s="14">
        <f t="shared" si="25"/>
        <v>1.5620059531393025</v>
      </c>
      <c r="AZ16" s="14">
        <f t="shared" si="26"/>
        <v>0.72844114756668787</v>
      </c>
      <c r="BA16" s="16">
        <f t="shared" si="14"/>
        <v>3.3889955429093606</v>
      </c>
      <c r="BB16" s="46">
        <f t="shared" si="27"/>
        <v>0.20557145544204555</v>
      </c>
      <c r="BC16">
        <f t="shared" si="28"/>
        <v>1.0256726716288751</v>
      </c>
      <c r="BD16">
        <f t="shared" si="29"/>
        <v>8.6567666775617391E-2</v>
      </c>
    </row>
    <row r="24" spans="2:20" ht="15.75" thickBot="1" x14ac:dyDescent="0.3"/>
    <row r="25" spans="2:20" x14ac:dyDescent="0.25">
      <c r="B25" s="22" t="str">
        <f>B3</f>
        <v>t (h)</v>
      </c>
      <c r="C25" s="10" t="str">
        <f>H3</f>
        <v>Nro Lobulos</v>
      </c>
      <c r="D25" s="9" t="str">
        <f>I3</f>
        <v>Wavelenght [mm]</v>
      </c>
      <c r="E25" s="9" t="str">
        <f>K3</f>
        <v>Espesor corona[mm]</v>
      </c>
      <c r="F25" s="10" t="str">
        <f>N3</f>
        <v>t (h)</v>
      </c>
      <c r="G25" s="10" t="str">
        <f>T3</f>
        <v>Nro Lobulos</v>
      </c>
      <c r="H25" s="9" t="str">
        <f>U3</f>
        <v>Wavelenght [mm]</v>
      </c>
      <c r="I25" s="9" t="str">
        <f>W3</f>
        <v>Espesor corona[mm]</v>
      </c>
      <c r="J25" s="10" t="s">
        <v>16</v>
      </c>
      <c r="K25" s="10" t="s">
        <v>17</v>
      </c>
      <c r="L25" s="10" t="s">
        <v>18</v>
      </c>
      <c r="M25" s="10" t="s">
        <v>21</v>
      </c>
      <c r="N25" s="10" t="s">
        <v>22</v>
      </c>
      <c r="O25" s="10" t="s">
        <v>23</v>
      </c>
      <c r="P25" s="10" t="s">
        <v>24</v>
      </c>
      <c r="Q25" s="11" t="s">
        <v>19</v>
      </c>
      <c r="R25" s="10" t="s">
        <v>20</v>
      </c>
      <c r="S25" s="21" t="s">
        <v>25</v>
      </c>
      <c r="T25" s="19" t="s">
        <v>26</v>
      </c>
    </row>
    <row r="26" spans="2:20" x14ac:dyDescent="0.25">
      <c r="B26" s="12">
        <v>6.9444444444444448E-2</v>
      </c>
      <c r="C26" s="13">
        <f>H4</f>
        <v>48</v>
      </c>
      <c r="D26" s="14">
        <f>I4</f>
        <v>0.21163085364836698</v>
      </c>
      <c r="E26" s="14">
        <f>K4</f>
        <v>0.33180213185831553</v>
      </c>
      <c r="F26" s="13">
        <f>N4</f>
        <v>6.9444444444444448E-2</v>
      </c>
      <c r="G26" s="13">
        <f>T4</f>
        <v>56</v>
      </c>
      <c r="H26" s="14">
        <f>U4</f>
        <v>0.17804413368606939</v>
      </c>
      <c r="I26" s="14">
        <f>W4</f>
        <v>0.36216198949820932</v>
      </c>
      <c r="J26" s="13">
        <f t="shared" ref="J26:J38" si="35">AVERAGE(B26,F26)</f>
        <v>6.9444444444444448E-2</v>
      </c>
      <c r="K26" s="13">
        <f t="shared" ref="K26:K38" si="36">AVERAGE(C26,G26)</f>
        <v>52</v>
      </c>
      <c r="L26" s="13">
        <f>_xlfn.STDEV.S(C26,G26)</f>
        <v>5.6568542494923806</v>
      </c>
      <c r="M26" s="13">
        <f t="shared" ref="M26:M38" si="37">AVERAGE(D26,H26)</f>
        <v>0.1948374936672182</v>
      </c>
      <c r="N26" s="13">
        <f t="shared" ref="N26:N38" si="38">_xlfn.STDEV.S(D26,H26)</f>
        <v>2.374939744315421E-2</v>
      </c>
      <c r="O26" s="13">
        <f t="shared" ref="O26:O38" si="39">AVERAGE(E26,I26)</f>
        <v>0.34698206067826243</v>
      </c>
      <c r="P26" s="13">
        <f t="shared" ref="P26:P38" si="40">_xlfn.STDEV.S(E26,I26)</f>
        <v>2.1467661213027116E-2</v>
      </c>
      <c r="Q26" s="13">
        <f t="shared" ref="Q26:Q38" si="41">J26-F26</f>
        <v>0</v>
      </c>
      <c r="R26" s="13">
        <f>L26/K26*100</f>
        <v>10.878565864408424</v>
      </c>
      <c r="S26" s="13">
        <f t="shared" ref="S26:S27" si="42">N26/M26*100</f>
        <v>12.189336352128457</v>
      </c>
      <c r="T26" s="15">
        <f t="shared" ref="T26:T27" si="43">P26/O26*100</f>
        <v>6.1869657385350854</v>
      </c>
    </row>
    <row r="27" spans="2:20" x14ac:dyDescent="0.25">
      <c r="B27" s="12">
        <f t="shared" ref="B27:B38" si="44">B5</f>
        <v>0.125</v>
      </c>
      <c r="C27" s="13">
        <f t="shared" ref="C27:C38" si="45">H5</f>
        <v>38</v>
      </c>
      <c r="D27" s="14">
        <f t="shared" ref="D27:D38" si="46">I5</f>
        <v>0.28509494764397142</v>
      </c>
      <c r="E27" s="14">
        <f t="shared" ref="E27:E38" si="47">K5</f>
        <v>0.46927370904137988</v>
      </c>
      <c r="F27" s="13">
        <f t="shared" ref="F27:F38" si="48">N5</f>
        <v>0.125</v>
      </c>
      <c r="G27" s="13">
        <f t="shared" ref="G27:G38" si="49">T5</f>
        <v>44</v>
      </c>
      <c r="H27" s="14">
        <f t="shared" ref="H27:H38" si="50">U5</f>
        <v>0.23762849978011963</v>
      </c>
      <c r="I27" s="14">
        <f t="shared" ref="I27:I38" si="51">W5</f>
        <v>0.45759606316581447</v>
      </c>
      <c r="J27" s="13">
        <f t="shared" si="35"/>
        <v>0.125</v>
      </c>
      <c r="K27" s="13">
        <f t="shared" si="36"/>
        <v>41</v>
      </c>
      <c r="L27" s="13">
        <f t="shared" ref="L27:L38" si="52">_xlfn.STDEV.S(C27,G27)</f>
        <v>4.2426406871192848</v>
      </c>
      <c r="M27" s="13">
        <f t="shared" si="37"/>
        <v>0.26136172371204552</v>
      </c>
      <c r="N27" s="13">
        <f t="shared" si="38"/>
        <v>3.3563847163367314E-2</v>
      </c>
      <c r="O27" s="13">
        <f t="shared" si="39"/>
        <v>0.46343488610359718</v>
      </c>
      <c r="P27" s="13">
        <f t="shared" si="40"/>
        <v>8.2573425869074211E-3</v>
      </c>
      <c r="Q27" s="13">
        <f t="shared" si="41"/>
        <v>0</v>
      </c>
      <c r="R27" s="13">
        <f t="shared" ref="R27:R38" si="53">L27/K27*100</f>
        <v>10.347904114925084</v>
      </c>
      <c r="S27" s="13">
        <f t="shared" si="42"/>
        <v>12.841913761001278</v>
      </c>
      <c r="T27" s="15">
        <f t="shared" si="43"/>
        <v>1.7817697446845981</v>
      </c>
    </row>
    <row r="28" spans="2:20" x14ac:dyDescent="0.25">
      <c r="B28" s="12">
        <f t="shared" si="44"/>
        <v>0.19444444444444445</v>
      </c>
      <c r="C28" s="13">
        <f t="shared" si="45"/>
        <v>32</v>
      </c>
      <c r="D28" s="14">
        <f t="shared" si="46"/>
        <v>0.35537796153508128</v>
      </c>
      <c r="E28" s="14">
        <f t="shared" si="47"/>
        <v>0.57703626598393498</v>
      </c>
      <c r="F28" s="13">
        <f t="shared" si="48"/>
        <v>0.19444444444444445</v>
      </c>
      <c r="G28" s="13">
        <f t="shared" si="49"/>
        <v>38</v>
      </c>
      <c r="H28" s="14">
        <f t="shared" si="50"/>
        <v>0.29219759096396114</v>
      </c>
      <c r="I28" s="14">
        <f t="shared" si="51"/>
        <v>0.5876324332957974</v>
      </c>
      <c r="J28" s="13">
        <f t="shared" si="35"/>
        <v>0.19444444444444445</v>
      </c>
      <c r="K28" s="13">
        <f t="shared" si="36"/>
        <v>35</v>
      </c>
      <c r="L28" s="13">
        <f t="shared" si="52"/>
        <v>4.2426406871192848</v>
      </c>
      <c r="M28" s="13">
        <f t="shared" si="37"/>
        <v>0.32378777624952121</v>
      </c>
      <c r="N28" s="13">
        <f t="shared" si="38"/>
        <v>4.4675268468718034E-2</v>
      </c>
      <c r="O28" s="13">
        <f t="shared" si="39"/>
        <v>0.58233434963986619</v>
      </c>
      <c r="P28" s="13">
        <f t="shared" si="40"/>
        <v>7.4926217608051434E-3</v>
      </c>
      <c r="Q28" s="13">
        <f t="shared" si="41"/>
        <v>0</v>
      </c>
      <c r="R28" s="13">
        <f t="shared" si="53"/>
        <v>12.121830534626527</v>
      </c>
      <c r="S28" s="13">
        <f t="shared" ref="S28:S38" si="54">N28/M28*100</f>
        <v>13.797700761343703</v>
      </c>
      <c r="T28" s="15">
        <f t="shared" ref="T28:T38" si="55">P28/O28*100</f>
        <v>1.2866528937265707</v>
      </c>
    </row>
    <row r="29" spans="2:20" x14ac:dyDescent="0.25">
      <c r="B29" s="12">
        <f t="shared" si="44"/>
        <v>0.2638888888888889</v>
      </c>
      <c r="C29" s="13">
        <f t="shared" si="45"/>
        <v>29</v>
      </c>
      <c r="D29" s="14">
        <f t="shared" si="46"/>
        <v>0.41548245515969867</v>
      </c>
      <c r="E29" s="14">
        <f t="shared" si="47"/>
        <v>0.71901264163227641</v>
      </c>
      <c r="F29" s="13">
        <f t="shared" si="48"/>
        <v>0.2638888888888889</v>
      </c>
      <c r="G29" s="13">
        <f t="shared" si="49"/>
        <v>32</v>
      </c>
      <c r="H29" s="14">
        <f t="shared" si="50"/>
        <v>0.36561370883972927</v>
      </c>
      <c r="I29" s="14">
        <f t="shared" si="51"/>
        <v>0.70944999763691463</v>
      </c>
      <c r="J29" s="13">
        <f t="shared" si="35"/>
        <v>0.2638888888888889</v>
      </c>
      <c r="K29" s="13">
        <f t="shared" si="36"/>
        <v>30.5</v>
      </c>
      <c r="L29" s="13">
        <f t="shared" si="52"/>
        <v>2.1213203435596424</v>
      </c>
      <c r="M29" s="13">
        <f t="shared" si="37"/>
        <v>0.39054808199971397</v>
      </c>
      <c r="N29" s="13">
        <f t="shared" si="38"/>
        <v>3.5262528692122048E-2</v>
      </c>
      <c r="O29" s="13">
        <f t="shared" si="39"/>
        <v>0.71423131963459552</v>
      </c>
      <c r="P29" s="13">
        <f t="shared" si="40"/>
        <v>6.7618104151931317E-3</v>
      </c>
      <c r="Q29" s="13">
        <f t="shared" si="41"/>
        <v>0</v>
      </c>
      <c r="R29" s="13">
        <f t="shared" si="53"/>
        <v>6.9551486674086629</v>
      </c>
      <c r="S29" s="13">
        <f t="shared" si="54"/>
        <v>9.0289852433964519</v>
      </c>
      <c r="T29" s="15">
        <f t="shared" si="55"/>
        <v>0.94672555365571331</v>
      </c>
    </row>
    <row r="30" spans="2:20" x14ac:dyDescent="0.25">
      <c r="B30" s="12">
        <f t="shared" si="44"/>
        <v>0.40277777777777779</v>
      </c>
      <c r="C30" s="13">
        <f t="shared" si="45"/>
        <v>26</v>
      </c>
      <c r="D30" s="14">
        <f t="shared" si="46"/>
        <v>0.49156214621188205</v>
      </c>
      <c r="E30" s="14">
        <f t="shared" si="47"/>
        <v>0.88338256968150297</v>
      </c>
      <c r="F30" s="13">
        <f t="shared" si="48"/>
        <v>0.40277777777777779</v>
      </c>
      <c r="G30" s="13">
        <f t="shared" si="49"/>
        <v>24</v>
      </c>
      <c r="H30" s="14">
        <f t="shared" si="50"/>
        <v>0.52130685679371191</v>
      </c>
      <c r="I30" s="14">
        <f t="shared" si="51"/>
        <v>0.88351639909374979</v>
      </c>
      <c r="J30" s="13">
        <f t="shared" si="35"/>
        <v>0.40277777777777779</v>
      </c>
      <c r="K30" s="13">
        <f t="shared" si="36"/>
        <v>25</v>
      </c>
      <c r="L30" s="13">
        <f t="shared" si="52"/>
        <v>1.4142135623730951</v>
      </c>
      <c r="M30" s="13">
        <f t="shared" si="37"/>
        <v>0.50643450150279701</v>
      </c>
      <c r="N30" s="13">
        <f t="shared" si="38"/>
        <v>2.103268655684316E-2</v>
      </c>
      <c r="O30" s="13">
        <f t="shared" si="39"/>
        <v>0.88344948438762638</v>
      </c>
      <c r="P30" s="13">
        <f t="shared" si="40"/>
        <v>9.4631684921937819E-5</v>
      </c>
      <c r="Q30" s="13">
        <f t="shared" si="41"/>
        <v>0</v>
      </c>
      <c r="R30" s="13">
        <f t="shared" si="53"/>
        <v>5.6568542494923806</v>
      </c>
      <c r="S30" s="13">
        <f t="shared" si="54"/>
        <v>4.1530911686369372</v>
      </c>
      <c r="T30" s="15">
        <f t="shared" si="55"/>
        <v>1.0711612445790594E-2</v>
      </c>
    </row>
    <row r="31" spans="2:20" x14ac:dyDescent="0.25">
      <c r="B31" s="12">
        <f t="shared" si="44"/>
        <v>0.68055555555555558</v>
      </c>
      <c r="C31" s="13">
        <f t="shared" si="45"/>
        <v>21</v>
      </c>
      <c r="D31" s="14">
        <f t="shared" si="46"/>
        <v>0.67659905420875888</v>
      </c>
      <c r="E31" s="14">
        <f t="shared" si="47"/>
        <v>1.1757680096205319</v>
      </c>
      <c r="F31" s="13">
        <f t="shared" si="48"/>
        <v>0.68055555555555558</v>
      </c>
      <c r="G31" s="13">
        <f t="shared" si="49"/>
        <v>20</v>
      </c>
      <c r="H31" s="14">
        <f t="shared" si="50"/>
        <v>0.68232705482675182</v>
      </c>
      <c r="I31" s="14">
        <f t="shared" si="51"/>
        <v>1.1325830671425501</v>
      </c>
      <c r="J31" s="13">
        <f t="shared" si="35"/>
        <v>0.68055555555555558</v>
      </c>
      <c r="K31" s="13">
        <f t="shared" si="36"/>
        <v>20.5</v>
      </c>
      <c r="L31" s="13">
        <f t="shared" si="52"/>
        <v>0.70710678118654757</v>
      </c>
      <c r="M31" s="13">
        <f t="shared" si="37"/>
        <v>0.67946305451775535</v>
      </c>
      <c r="N31" s="13">
        <f t="shared" si="38"/>
        <v>4.0503080796235472E-3</v>
      </c>
      <c r="O31" s="13">
        <f t="shared" si="39"/>
        <v>1.1541755383815411</v>
      </c>
      <c r="P31" s="13">
        <f t="shared" si="40"/>
        <v>3.0536365671331896E-2</v>
      </c>
      <c r="Q31" s="13">
        <f t="shared" si="41"/>
        <v>0</v>
      </c>
      <c r="R31" s="13">
        <f t="shared" si="53"/>
        <v>3.4493013716416958</v>
      </c>
      <c r="S31" s="13">
        <f t="shared" si="54"/>
        <v>0.59610424035464715</v>
      </c>
      <c r="T31" s="15">
        <f t="shared" si="55"/>
        <v>2.6457297573774565</v>
      </c>
    </row>
    <row r="32" spans="2:20" x14ac:dyDescent="0.25">
      <c r="B32" s="12">
        <f t="shared" si="44"/>
        <v>0.95833333333333337</v>
      </c>
      <c r="C32" s="13">
        <f t="shared" si="45"/>
        <v>15</v>
      </c>
      <c r="D32" s="14">
        <f t="shared" si="46"/>
        <v>1.0327258912267663</v>
      </c>
      <c r="E32" s="14">
        <f t="shared" si="47"/>
        <v>1.4658450540770638</v>
      </c>
      <c r="F32" s="13">
        <f t="shared" si="48"/>
        <v>0.95833333333333337</v>
      </c>
      <c r="G32" s="13">
        <f t="shared" si="49"/>
        <v>16</v>
      </c>
      <c r="H32" s="14">
        <f t="shared" si="50"/>
        <v>0.9328408748769742</v>
      </c>
      <c r="I32" s="14">
        <f t="shared" si="51"/>
        <v>1.4115626229557283</v>
      </c>
      <c r="J32" s="13">
        <f t="shared" si="35"/>
        <v>0.95833333333333337</v>
      </c>
      <c r="K32" s="13">
        <f t="shared" si="36"/>
        <v>15.5</v>
      </c>
      <c r="L32" s="13">
        <f t="shared" si="52"/>
        <v>0.70710678118654757</v>
      </c>
      <c r="M32" s="13">
        <f t="shared" si="37"/>
        <v>0.98278338305187019</v>
      </c>
      <c r="N32" s="13">
        <f t="shared" si="38"/>
        <v>7.0629372399867149E-2</v>
      </c>
      <c r="O32" s="13">
        <f t="shared" si="39"/>
        <v>1.4387038385163962</v>
      </c>
      <c r="P32" s="13">
        <f t="shared" si="40"/>
        <v>3.8383475145187994E-2</v>
      </c>
      <c r="Q32" s="13">
        <f t="shared" si="41"/>
        <v>0</v>
      </c>
      <c r="R32" s="13">
        <f t="shared" si="53"/>
        <v>4.5619792334615976</v>
      </c>
      <c r="S32" s="13">
        <f t="shared" si="54"/>
        <v>7.1866673386905857</v>
      </c>
      <c r="T32" s="15">
        <f t="shared" si="55"/>
        <v>2.6679205349705164</v>
      </c>
    </row>
    <row r="33" spans="2:20" x14ac:dyDescent="0.25">
      <c r="B33" s="12">
        <f t="shared" si="44"/>
        <v>1.375</v>
      </c>
      <c r="C33" s="13">
        <f t="shared" si="45"/>
        <v>12</v>
      </c>
      <c r="D33" s="14">
        <f t="shared" si="46"/>
        <v>1.3766785766512204</v>
      </c>
      <c r="E33" s="14">
        <f t="shared" si="47"/>
        <v>1.7155590720683389</v>
      </c>
      <c r="F33" s="13">
        <f t="shared" si="48"/>
        <v>1.375</v>
      </c>
      <c r="G33" s="13">
        <f t="shared" si="49"/>
        <v>13</v>
      </c>
      <c r="H33" s="14">
        <f t="shared" si="50"/>
        <v>1.2401901602448075</v>
      </c>
      <c r="I33" s="14">
        <f t="shared" si="51"/>
        <v>1.6919648606878055</v>
      </c>
      <c r="J33" s="13">
        <f t="shared" si="35"/>
        <v>1.375</v>
      </c>
      <c r="K33" s="13">
        <f t="shared" si="36"/>
        <v>12.5</v>
      </c>
      <c r="L33" s="13">
        <f t="shared" si="52"/>
        <v>0.70710678118654757</v>
      </c>
      <c r="M33" s="13">
        <f t="shared" si="37"/>
        <v>1.308434368448014</v>
      </c>
      <c r="N33" s="13">
        <f t="shared" si="38"/>
        <v>9.6511884794387756E-2</v>
      </c>
      <c r="O33" s="13">
        <f t="shared" si="39"/>
        <v>1.7037619663780723</v>
      </c>
      <c r="P33" s="13">
        <f t="shared" si="40"/>
        <v>1.6683626863923991E-2</v>
      </c>
      <c r="Q33" s="13">
        <f t="shared" si="41"/>
        <v>0</v>
      </c>
      <c r="R33" s="13">
        <f t="shared" si="53"/>
        <v>5.6568542494923806</v>
      </c>
      <c r="S33" s="13">
        <f t="shared" si="54"/>
        <v>7.3761349534760638</v>
      </c>
      <c r="T33" s="15">
        <f t="shared" si="55"/>
        <v>0.97922287227662064</v>
      </c>
    </row>
    <row r="34" spans="2:20" x14ac:dyDescent="0.25">
      <c r="B34" s="12">
        <f t="shared" si="44"/>
        <v>2.0694444444444446</v>
      </c>
      <c r="C34" s="13">
        <f t="shared" si="45"/>
        <v>10</v>
      </c>
      <c r="D34" s="14">
        <f t="shared" si="46"/>
        <v>1.8137137476667249</v>
      </c>
      <c r="E34" s="14">
        <f t="shared" si="47"/>
        <v>2.1018237360698073</v>
      </c>
      <c r="F34" s="13">
        <f t="shared" si="48"/>
        <v>2.0694444444444446</v>
      </c>
      <c r="G34" s="13">
        <f t="shared" si="49"/>
        <v>10</v>
      </c>
      <c r="H34" s="14">
        <f t="shared" si="50"/>
        <v>1.7943738721996152</v>
      </c>
      <c r="I34" s="14">
        <f t="shared" si="51"/>
        <v>2.10134906551967</v>
      </c>
      <c r="J34" s="13">
        <f t="shared" si="35"/>
        <v>2.0694444444444446</v>
      </c>
      <c r="K34" s="13">
        <f t="shared" si="36"/>
        <v>10</v>
      </c>
      <c r="L34" s="13">
        <f t="shared" si="52"/>
        <v>0</v>
      </c>
      <c r="M34" s="13">
        <f t="shared" si="37"/>
        <v>1.8040438099331699</v>
      </c>
      <c r="N34" s="13">
        <f t="shared" si="38"/>
        <v>1.367535709009661E-2</v>
      </c>
      <c r="O34" s="13">
        <f t="shared" si="39"/>
        <v>2.1015864007947389</v>
      </c>
      <c r="P34" s="13">
        <f t="shared" si="40"/>
        <v>3.3564276483161935E-4</v>
      </c>
      <c r="Q34" s="13">
        <f t="shared" si="41"/>
        <v>0</v>
      </c>
      <c r="R34" s="13">
        <f t="shared" si="53"/>
        <v>0</v>
      </c>
      <c r="S34" s="13">
        <f t="shared" si="54"/>
        <v>0.75803907947242188</v>
      </c>
      <c r="T34" s="15">
        <f t="shared" si="55"/>
        <v>1.597092390323292E-2</v>
      </c>
    </row>
    <row r="35" spans="2:20" x14ac:dyDescent="0.25">
      <c r="B35" s="12">
        <f t="shared" si="44"/>
        <v>2.7638888888888888</v>
      </c>
      <c r="C35" s="13">
        <f t="shared" si="45"/>
        <v>8</v>
      </c>
      <c r="D35" s="14">
        <f t="shared" si="46"/>
        <v>2.4235909333953201</v>
      </c>
      <c r="E35" s="14">
        <f t="shared" si="47"/>
        <v>2.439103859230408</v>
      </c>
      <c r="F35" s="13">
        <f t="shared" si="48"/>
        <v>2.7638888888888888</v>
      </c>
      <c r="G35" s="13">
        <f t="shared" si="49"/>
        <v>9</v>
      </c>
      <c r="H35" s="14">
        <f t="shared" si="50"/>
        <v>2.1227096832683565</v>
      </c>
      <c r="I35" s="14">
        <f t="shared" si="51"/>
        <v>2.4205928530751835</v>
      </c>
      <c r="J35" s="13">
        <f t="shared" si="35"/>
        <v>2.7638888888888888</v>
      </c>
      <c r="K35" s="13">
        <f t="shared" si="36"/>
        <v>8.5</v>
      </c>
      <c r="L35" s="13">
        <f t="shared" si="52"/>
        <v>0.70710678118654757</v>
      </c>
      <c r="M35" s="13">
        <f t="shared" si="37"/>
        <v>2.2731503083318385</v>
      </c>
      <c r="N35" s="13">
        <f t="shared" si="38"/>
        <v>0.21275517229666169</v>
      </c>
      <c r="O35" s="13">
        <f t="shared" si="39"/>
        <v>2.4298483561527959</v>
      </c>
      <c r="P35" s="13">
        <f t="shared" si="40"/>
        <v>1.3089257978945163E-2</v>
      </c>
      <c r="Q35" s="13">
        <f t="shared" si="41"/>
        <v>0</v>
      </c>
      <c r="R35" s="13">
        <f t="shared" si="53"/>
        <v>8.3189033080770294</v>
      </c>
      <c r="S35" s="13">
        <f t="shared" si="54"/>
        <v>9.3594854469959365</v>
      </c>
      <c r="T35" s="15">
        <f t="shared" si="55"/>
        <v>0.53868620837184755</v>
      </c>
    </row>
    <row r="36" spans="2:20" x14ac:dyDescent="0.25">
      <c r="B36" s="12">
        <f t="shared" si="44"/>
        <v>3.4583333333333335</v>
      </c>
      <c r="C36" s="13">
        <f t="shared" si="45"/>
        <v>7</v>
      </c>
      <c r="D36" s="14">
        <f t="shared" si="46"/>
        <v>2.8450374537232337</v>
      </c>
      <c r="E36" s="14">
        <f t="shared" si="47"/>
        <v>2.6928702453415951</v>
      </c>
      <c r="F36" s="13">
        <f t="shared" si="48"/>
        <v>3.4583333333333335</v>
      </c>
      <c r="G36" s="13">
        <f t="shared" si="49"/>
        <v>7</v>
      </c>
      <c r="H36" s="14">
        <f t="shared" si="50"/>
        <v>2.9036921585866282</v>
      </c>
      <c r="I36" s="14">
        <f t="shared" si="51"/>
        <v>2.7410592899195891</v>
      </c>
      <c r="J36" s="13">
        <f t="shared" si="35"/>
        <v>3.4583333333333335</v>
      </c>
      <c r="K36" s="13">
        <f t="shared" si="36"/>
        <v>7</v>
      </c>
      <c r="L36" s="13">
        <f t="shared" si="52"/>
        <v>0</v>
      </c>
      <c r="M36" s="13">
        <f t="shared" si="37"/>
        <v>2.8743648061549312</v>
      </c>
      <c r="N36" s="13">
        <f t="shared" si="38"/>
        <v>4.1475139557401834E-2</v>
      </c>
      <c r="O36" s="13">
        <f t="shared" si="39"/>
        <v>2.7169647676305919</v>
      </c>
      <c r="P36" s="13">
        <f t="shared" si="40"/>
        <v>3.4074800200000387E-2</v>
      </c>
      <c r="Q36" s="13">
        <f t="shared" si="41"/>
        <v>0</v>
      </c>
      <c r="R36" s="13">
        <f t="shared" si="53"/>
        <v>0</v>
      </c>
      <c r="S36" s="13">
        <f t="shared" si="54"/>
        <v>1.4429323469515887</v>
      </c>
      <c r="T36" s="15">
        <f t="shared" si="55"/>
        <v>1.2541495055792096</v>
      </c>
    </row>
    <row r="37" spans="2:20" x14ac:dyDescent="0.25">
      <c r="B37" s="12">
        <f t="shared" si="44"/>
        <v>4.1527777777777777</v>
      </c>
      <c r="C37" s="13">
        <f t="shared" si="45"/>
        <v>5</v>
      </c>
      <c r="D37" s="14">
        <f t="shared" si="46"/>
        <v>4.1837261673498851</v>
      </c>
      <c r="E37" s="14">
        <f t="shared" si="47"/>
        <v>3.0255653262476216</v>
      </c>
      <c r="F37" s="13">
        <f t="shared" si="48"/>
        <v>4.1527777777777777</v>
      </c>
      <c r="G37" s="13">
        <f t="shared" si="49"/>
        <v>7</v>
      </c>
      <c r="H37" s="14">
        <f t="shared" si="50"/>
        <v>3.0119061152319921</v>
      </c>
      <c r="I37" s="14">
        <f t="shared" si="51"/>
        <v>3.0583941158732504</v>
      </c>
      <c r="J37" s="13">
        <f t="shared" si="35"/>
        <v>4.1527777777777777</v>
      </c>
      <c r="K37" s="13">
        <f t="shared" si="36"/>
        <v>6</v>
      </c>
      <c r="L37" s="13">
        <f t="shared" si="52"/>
        <v>1.4142135623730951</v>
      </c>
      <c r="M37" s="13">
        <f t="shared" si="37"/>
        <v>3.5978161412909389</v>
      </c>
      <c r="N37" s="13">
        <f t="shared" si="38"/>
        <v>0.82860190518293364</v>
      </c>
      <c r="O37" s="13">
        <f t="shared" si="39"/>
        <v>3.0419797210604358</v>
      </c>
      <c r="P37" s="13">
        <f t="shared" si="40"/>
        <v>2.3213459762428661E-2</v>
      </c>
      <c r="Q37" s="13">
        <f t="shared" si="41"/>
        <v>0</v>
      </c>
      <c r="R37" s="13">
        <f t="shared" si="53"/>
        <v>23.570226039551585</v>
      </c>
      <c r="S37" s="13">
        <f t="shared" si="54"/>
        <v>23.030690636837868</v>
      </c>
      <c r="T37" s="15">
        <f t="shared" si="55"/>
        <v>0.76310369861165395</v>
      </c>
    </row>
    <row r="38" spans="2:20" x14ac:dyDescent="0.25">
      <c r="B38" s="12">
        <f t="shared" si="44"/>
        <v>4.8472222222222223</v>
      </c>
      <c r="C38" s="13">
        <f t="shared" si="45"/>
        <v>3</v>
      </c>
      <c r="D38" s="14">
        <f t="shared" si="46"/>
        <v>7.1578962525514873</v>
      </c>
      <c r="E38" s="14">
        <f t="shared" si="47"/>
        <v>3.2436345727479021</v>
      </c>
      <c r="F38" s="13">
        <f t="shared" si="48"/>
        <v>4.8472222222222223</v>
      </c>
      <c r="G38" s="13">
        <f t="shared" si="49"/>
        <v>6</v>
      </c>
      <c r="H38" s="14">
        <f t="shared" si="50"/>
        <v>3.7011694855435078</v>
      </c>
      <c r="I38" s="14">
        <f t="shared" si="51"/>
        <v>3.5343565130708194</v>
      </c>
      <c r="J38" s="13">
        <f t="shared" si="35"/>
        <v>4.8472222222222223</v>
      </c>
      <c r="K38" s="13">
        <f t="shared" si="36"/>
        <v>4.5</v>
      </c>
      <c r="L38" s="13">
        <f t="shared" si="52"/>
        <v>2.1213203435596424</v>
      </c>
      <c r="M38" s="13">
        <f t="shared" si="37"/>
        <v>5.4295328690474971</v>
      </c>
      <c r="N38" s="13">
        <f t="shared" si="38"/>
        <v>2.4442749376603943</v>
      </c>
      <c r="O38" s="13">
        <f t="shared" si="39"/>
        <v>3.3889955429093606</v>
      </c>
      <c r="P38" s="13">
        <f t="shared" si="40"/>
        <v>0.20557145544204561</v>
      </c>
      <c r="Q38" s="13">
        <f t="shared" si="41"/>
        <v>0</v>
      </c>
      <c r="R38" s="13">
        <f t="shared" si="53"/>
        <v>47.140452079103163</v>
      </c>
      <c r="S38" s="13">
        <f t="shared" si="54"/>
        <v>45.018144223688864</v>
      </c>
      <c r="T38" s="15">
        <f t="shared" si="55"/>
        <v>6.0658520449268023</v>
      </c>
    </row>
    <row r="39" spans="2:20" x14ac:dyDescent="0.25">
      <c r="B39" s="24"/>
      <c r="C39" s="25"/>
      <c r="D39" s="26"/>
      <c r="E39" s="26"/>
      <c r="F39" s="25"/>
      <c r="G39" s="25"/>
      <c r="H39" s="26"/>
      <c r="I39" s="26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8"/>
    </row>
    <row r="40" spans="2:20" x14ac:dyDescent="0.25">
      <c r="B40" s="24"/>
      <c r="C40" s="25"/>
      <c r="D40" s="26"/>
      <c r="E40" s="26"/>
      <c r="F40" s="25"/>
      <c r="G40" s="25"/>
      <c r="H40" s="26"/>
      <c r="I40" s="26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8"/>
    </row>
    <row r="41" spans="2:20" ht="15.75" thickBot="1" x14ac:dyDescent="0.3">
      <c r="B41" s="37"/>
      <c r="C41" s="32"/>
      <c r="D41" s="31"/>
      <c r="E41" s="31"/>
      <c r="F41" s="32"/>
      <c r="G41" s="32"/>
      <c r="H41" s="31"/>
      <c r="I41" s="31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4"/>
    </row>
  </sheetData>
  <mergeCells count="3">
    <mergeCell ref="B2:H2"/>
    <mergeCell ref="N2:T2"/>
    <mergeCell ref="AM2:B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3"/>
  <sheetViews>
    <sheetView tabSelected="1" zoomScale="85" zoomScaleNormal="85" workbookViewId="0">
      <selection activeCell="AO29" sqref="AO29"/>
    </sheetView>
  </sheetViews>
  <sheetFormatPr baseColWidth="10" defaultRowHeight="15" x14ac:dyDescent="0.25"/>
  <cols>
    <col min="4" max="4" width="14.7109375" bestFit="1" customWidth="1"/>
    <col min="5" max="5" width="10.85546875" bestFit="1" customWidth="1"/>
    <col min="6" max="6" width="15.85546875" bestFit="1" customWidth="1"/>
    <col min="9" max="9" width="13.140625" customWidth="1"/>
    <col min="10" max="10" width="12.85546875" customWidth="1"/>
    <col min="11" max="11" width="13.5703125" customWidth="1"/>
    <col min="12" max="12" width="12.140625" customWidth="1"/>
    <col min="16" max="16" width="14.7109375" bestFit="1" customWidth="1"/>
    <col min="18" max="18" width="15.85546875" bestFit="1" customWidth="1"/>
    <col min="21" max="21" width="17.28515625" bestFit="1" customWidth="1"/>
    <col min="22" max="22" width="19.28515625" bestFit="1" customWidth="1"/>
    <col min="23" max="24" width="19.28515625" customWidth="1"/>
    <col min="28" max="28" width="14.7109375" bestFit="1" customWidth="1"/>
    <col min="30" max="30" width="15.85546875" bestFit="1" customWidth="1"/>
    <col min="31" max="31" width="12" bestFit="1" customWidth="1"/>
    <col min="33" max="33" width="17.28515625" bestFit="1" customWidth="1"/>
    <col min="34" max="35" width="19.28515625" bestFit="1" customWidth="1"/>
    <col min="54" max="54" width="17.42578125" bestFit="1" customWidth="1"/>
  </cols>
  <sheetData>
    <row r="1" spans="2:56" ht="15.75" thickBot="1" x14ac:dyDescent="0.3"/>
    <row r="2" spans="2:56" ht="15.75" thickBot="1" x14ac:dyDescent="0.3">
      <c r="B2" s="49" t="s">
        <v>5</v>
      </c>
      <c r="C2" s="50"/>
      <c r="D2" s="50"/>
      <c r="E2" s="50"/>
      <c r="F2" s="50"/>
      <c r="G2" s="50"/>
      <c r="H2" s="51"/>
      <c r="I2" s="4"/>
      <c r="J2" s="4"/>
      <c r="K2" s="4"/>
      <c r="L2" s="4"/>
      <c r="N2" s="49" t="s">
        <v>6</v>
      </c>
      <c r="O2" s="50"/>
      <c r="P2" s="50"/>
      <c r="Q2" s="50"/>
      <c r="R2" s="50"/>
      <c r="S2" s="50"/>
      <c r="T2" s="51"/>
      <c r="U2" s="4"/>
      <c r="V2" s="4"/>
      <c r="W2" s="4"/>
      <c r="X2" s="4"/>
      <c r="Z2" s="49" t="s">
        <v>7</v>
      </c>
      <c r="AA2" s="50"/>
      <c r="AB2" s="50"/>
      <c r="AC2" s="50"/>
      <c r="AD2" s="50"/>
      <c r="AE2" s="50"/>
      <c r="AF2" s="51"/>
      <c r="AM2" s="55" t="s">
        <v>39</v>
      </c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7"/>
    </row>
    <row r="3" spans="2:56" ht="15.75" thickBot="1" x14ac:dyDescent="0.3">
      <c r="B3" s="1" t="s">
        <v>0</v>
      </c>
      <c r="C3" s="1" t="s">
        <v>13</v>
      </c>
      <c r="D3" s="2" t="s">
        <v>1</v>
      </c>
      <c r="E3" s="2" t="s">
        <v>3</v>
      </c>
      <c r="F3" s="2" t="s">
        <v>2</v>
      </c>
      <c r="G3" s="2" t="s">
        <v>8</v>
      </c>
      <c r="H3" s="3" t="s">
        <v>4</v>
      </c>
      <c r="I3" s="5" t="s">
        <v>9</v>
      </c>
      <c r="J3" s="5" t="s">
        <v>11</v>
      </c>
      <c r="K3" s="5" t="s">
        <v>10</v>
      </c>
      <c r="L3" s="5" t="s">
        <v>12</v>
      </c>
      <c r="N3" s="1" t="s">
        <v>0</v>
      </c>
      <c r="O3" s="1" t="s">
        <v>13</v>
      </c>
      <c r="P3" s="2" t="s">
        <v>1</v>
      </c>
      <c r="Q3" s="2" t="s">
        <v>3</v>
      </c>
      <c r="R3" s="2" t="s">
        <v>2</v>
      </c>
      <c r="S3" s="2" t="s">
        <v>8</v>
      </c>
      <c r="T3" s="3" t="s">
        <v>4</v>
      </c>
      <c r="U3" s="5" t="s">
        <v>9</v>
      </c>
      <c r="V3" s="5" t="s">
        <v>11</v>
      </c>
      <c r="W3" s="5" t="s">
        <v>10</v>
      </c>
      <c r="X3" s="5" t="s">
        <v>12</v>
      </c>
      <c r="Z3" s="1" t="s">
        <v>0</v>
      </c>
      <c r="AA3" s="1" t="s">
        <v>13</v>
      </c>
      <c r="AB3" s="2" t="s">
        <v>1</v>
      </c>
      <c r="AC3" s="2" t="s">
        <v>3</v>
      </c>
      <c r="AD3" s="2" t="s">
        <v>2</v>
      </c>
      <c r="AE3" s="2" t="s">
        <v>8</v>
      </c>
      <c r="AF3" s="3" t="s">
        <v>4</v>
      </c>
      <c r="AG3" s="5" t="s">
        <v>9</v>
      </c>
      <c r="AH3" s="5" t="s">
        <v>11</v>
      </c>
      <c r="AI3" s="5" t="s">
        <v>10</v>
      </c>
      <c r="AJ3" s="5" t="s">
        <v>12</v>
      </c>
      <c r="AM3" s="42" t="s">
        <v>37</v>
      </c>
      <c r="AN3" s="43" t="s">
        <v>38</v>
      </c>
      <c r="AO3" s="43" t="s">
        <v>28</v>
      </c>
      <c r="AP3" s="43" t="s">
        <v>29</v>
      </c>
      <c r="AQ3" s="43" t="s">
        <v>40</v>
      </c>
      <c r="AR3" s="43" t="s">
        <v>41</v>
      </c>
      <c r="AS3" s="43" t="s">
        <v>30</v>
      </c>
      <c r="AT3" s="43" t="s">
        <v>31</v>
      </c>
      <c r="AU3" s="43" t="s">
        <v>17</v>
      </c>
      <c r="AV3" s="43" t="s">
        <v>32</v>
      </c>
      <c r="AW3" s="43" t="s">
        <v>33</v>
      </c>
      <c r="AX3" s="43" t="s">
        <v>34</v>
      </c>
      <c r="AY3" s="43" t="s">
        <v>42</v>
      </c>
      <c r="AZ3" s="43" t="s">
        <v>43</v>
      </c>
      <c r="BA3" s="43" t="s">
        <v>35</v>
      </c>
      <c r="BB3" s="44" t="s">
        <v>36</v>
      </c>
      <c r="BC3" s="48" t="s">
        <v>44</v>
      </c>
      <c r="BD3" s="48" t="s">
        <v>45</v>
      </c>
    </row>
    <row r="4" spans="2:56" x14ac:dyDescent="0.25">
      <c r="AM4" s="45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46"/>
    </row>
    <row r="5" spans="2:56" x14ac:dyDescent="0.25">
      <c r="AM5" s="45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46"/>
    </row>
    <row r="6" spans="2:56" x14ac:dyDescent="0.25">
      <c r="AM6" s="45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46"/>
    </row>
    <row r="7" spans="2:56" x14ac:dyDescent="0.25">
      <c r="B7">
        <v>0.5</v>
      </c>
      <c r="C7">
        <f>B7/'0%'!$A$30</f>
        <v>1.4752480363079442E-3</v>
      </c>
      <c r="D7">
        <v>8.9342254765812399</v>
      </c>
      <c r="E7">
        <f t="shared" ref="E7:E19" si="0">(D7/PI())^(1/2)*2</f>
        <v>3.3727450508989838</v>
      </c>
      <c r="F7">
        <v>5.0195682363337966</v>
      </c>
      <c r="G7">
        <f t="shared" ref="G7:G19" si="1">(F7/PI())^(1/2)*2</f>
        <v>2.5280650260617756</v>
      </c>
      <c r="H7">
        <v>52</v>
      </c>
      <c r="I7">
        <f t="shared" ref="I7" si="2">PI()*E7/H7</f>
        <v>0.20376521296799191</v>
      </c>
      <c r="J7">
        <f t="shared" ref="J7" si="3">LOG(I7)</f>
        <v>-0.69086995725589961</v>
      </c>
      <c r="K7">
        <f t="shared" ref="K7" si="4">(E7-G7)/2</f>
        <v>0.42234001241860408</v>
      </c>
      <c r="L7">
        <f t="shared" ref="L7" si="5">LOG(K7)</f>
        <v>-0.37433777164299137</v>
      </c>
      <c r="N7">
        <v>0.5</v>
      </c>
      <c r="O7">
        <f>N7/'0%'!$A$30</f>
        <v>1.4752480363079442E-3</v>
      </c>
      <c r="P7">
        <v>8.3962340719097472</v>
      </c>
      <c r="Q7">
        <f t="shared" ref="Q7:Q16" si="6">(P7/PI())^(1/2)*2</f>
        <v>3.2696203521522538</v>
      </c>
      <c r="R7">
        <v>4.9392297703108516</v>
      </c>
      <c r="S7">
        <f t="shared" ref="S7:S17" si="7">(R7/PI())^(1/2)*2</f>
        <v>2.5077525125284894</v>
      </c>
      <c r="T7">
        <v>40</v>
      </c>
      <c r="U7">
        <f t="shared" ref="U7:U8" si="8">PI()*Q7/T7</f>
        <v>0.25679538195872981</v>
      </c>
      <c r="V7">
        <f t="shared" ref="V7:V14" si="9">LOG(U7)</f>
        <v>-0.59041279060269503</v>
      </c>
      <c r="W7">
        <f t="shared" ref="W7:W8" si="10">(Q7-S7)/2</f>
        <v>0.38093391981188218</v>
      </c>
      <c r="X7">
        <f t="shared" ref="X7:X14" si="11">LOG(W7)</f>
        <v>-0.41915035437699666</v>
      </c>
      <c r="Z7">
        <v>0.5</v>
      </c>
      <c r="AA7">
        <f>Z7/'0%'!$A$30</f>
        <v>1.4752480363079442E-3</v>
      </c>
      <c r="AB7">
        <v>9.3038904829323688</v>
      </c>
      <c r="AC7">
        <f>(AB7/PI())^(1/2)*2</f>
        <v>3.4418136618292721</v>
      </c>
      <c r="AD7">
        <v>5.1560876610268025</v>
      </c>
      <c r="AE7">
        <f>(AD7/PI())^(1/2)*2</f>
        <v>2.5622128534023783</v>
      </c>
      <c r="AF7">
        <v>48</v>
      </c>
      <c r="AG7">
        <f t="shared" ref="AG7:AG12" si="12">PI()*AC7/AF7</f>
        <v>0.22526617739641305</v>
      </c>
      <c r="AH7">
        <f t="shared" ref="AH7:AH12" si="13">LOG(AG7)</f>
        <v>-0.64730401055217612</v>
      </c>
      <c r="AI7">
        <f t="shared" ref="AI7:AI12" si="14">(AC7-AE7)/2</f>
        <v>0.4398004042134469</v>
      </c>
      <c r="AJ7">
        <f t="shared" ref="AJ7:AJ16" si="15">LOG(AI7)</f>
        <v>-0.35674437582200236</v>
      </c>
      <c r="AM7" s="45">
        <f t="shared" ref="AM7:AN20" si="16">AVERAGE(B7,N7,Z7)</f>
        <v>0.5</v>
      </c>
      <c r="AN7" s="14">
        <f t="shared" si="16"/>
        <v>1.475248036307944E-3</v>
      </c>
      <c r="AO7" s="14">
        <f t="shared" ref="AO7:AO21" si="17">AVERAGE(E7,Q7,AC7)</f>
        <v>3.3613930216268364</v>
      </c>
      <c r="AP7" s="14">
        <f t="shared" ref="AP7:AP21" si="18">_xlfn.STDEV.S(E7,Q7,AC7)</f>
        <v>8.6656133082593456E-2</v>
      </c>
      <c r="AQ7" s="14">
        <f t="shared" ref="AQ7:AQ21" si="19">AO7/2</f>
        <v>1.6806965108134182</v>
      </c>
      <c r="AR7" s="14">
        <f t="shared" ref="AR7:AR21" si="20">AP7/2</f>
        <v>4.3328066541296728E-2</v>
      </c>
      <c r="AS7" s="14">
        <f t="shared" ref="AS7:AS21" si="21">AVERAGE(G7,S7,AE7)</f>
        <v>2.5326767973308812</v>
      </c>
      <c r="AT7" s="14">
        <f t="shared" ref="AT7:AT21" si="22">_xlfn.STDEV.S(G7,S7,AE7)</f>
        <v>2.7521509909595294E-2</v>
      </c>
      <c r="AU7" s="14">
        <f t="shared" ref="AU7:AU21" si="23">AVERAGE(H7,T7,AF7)</f>
        <v>46.666666666666664</v>
      </c>
      <c r="AV7" s="14">
        <f t="shared" ref="AV7:AV21" si="24">_xlfn.STDEV.S(H7,T7,AF7)</f>
        <v>6.1101009266077995</v>
      </c>
      <c r="AW7" s="14">
        <f t="shared" ref="AW7:AW21" si="25">AVERAGE(I7,U7,AG7)</f>
        <v>0.22860892410771161</v>
      </c>
      <c r="AX7" s="14">
        <f t="shared" ref="AX7:AX21" si="26">PI()/AU7*AP7+PI()*AO7/AU7^2*AV7</f>
        <v>3.5461789999991195E-2</v>
      </c>
      <c r="AY7" s="14">
        <f t="shared" ref="AY7:AY22" si="27">AW7/AQ7</f>
        <v>0.13602034789556991</v>
      </c>
      <c r="AZ7" s="14">
        <f t="shared" ref="AZ7:AZ22" si="28">1/AQ7*AX7+AW7/AQ7^2*AR7</f>
        <v>2.4606041851402295E-2</v>
      </c>
      <c r="BA7" s="14">
        <f t="shared" ref="BA7:BA21" si="29">AVERAGE(K7,W7,AI7)</f>
        <v>0.41435811214797774</v>
      </c>
      <c r="BB7" s="46">
        <f>(AT7+AP7)/2</f>
        <v>5.7088821496094372E-2</v>
      </c>
      <c r="BC7">
        <f t="shared" ref="BC7:BC22" si="30">AQ7/BA7</f>
        <v>4.0561448214466216</v>
      </c>
      <c r="BD7">
        <f t="shared" ref="BD7:BD22" si="31">1/BA7*AR7+AQ7/BA7^2*BB7</f>
        <v>0.66340826004391296</v>
      </c>
    </row>
    <row r="8" spans="2:56" x14ac:dyDescent="0.25">
      <c r="B8">
        <v>0.66666666666666663</v>
      </c>
      <c r="C8">
        <f>B8/'0%'!$A$30</f>
        <v>1.9669973817439254E-3</v>
      </c>
      <c r="D8">
        <v>9.532129781593234</v>
      </c>
      <c r="E8">
        <f t="shared" si="0"/>
        <v>3.4837744736811329</v>
      </c>
      <c r="F8">
        <v>4.8458527963640954</v>
      </c>
      <c r="G8">
        <f t="shared" si="1"/>
        <v>2.4839346626463903</v>
      </c>
      <c r="H8">
        <f>21*2</f>
        <v>42</v>
      </c>
      <c r="I8">
        <f t="shared" ref="I8:I18" si="32">PI()*E8/H8</f>
        <v>0.26058572126857849</v>
      </c>
      <c r="J8">
        <f t="shared" ref="J8:J18" si="33">LOG(I8)</f>
        <v>-0.58404938503232806</v>
      </c>
      <c r="K8">
        <f t="shared" ref="K8:K18" si="34">(E8-G8)/2</f>
        <v>0.49991990551737131</v>
      </c>
      <c r="L8">
        <f t="shared" ref="L8:L18" si="35">LOG(K8)</f>
        <v>-0.30109957042035718</v>
      </c>
      <c r="N8">
        <v>0.65</v>
      </c>
      <c r="O8">
        <f>N8/'0%'!$A$30</f>
        <v>1.9178224472003276E-3</v>
      </c>
      <c r="P8">
        <v>9.4472851229607997</v>
      </c>
      <c r="Q8">
        <f t="shared" si="6"/>
        <v>3.4682354315908088</v>
      </c>
      <c r="R8">
        <v>4.91488109731353</v>
      </c>
      <c r="S8">
        <f t="shared" si="7"/>
        <v>2.5015637051194473</v>
      </c>
      <c r="T8">
        <v>36</v>
      </c>
      <c r="U8">
        <f t="shared" si="8"/>
        <v>0.30266063757793082</v>
      </c>
      <c r="V8">
        <f t="shared" si="9"/>
        <v>-0.51904405738596171</v>
      </c>
      <c r="W8">
        <f t="shared" si="10"/>
        <v>0.48333586323568078</v>
      </c>
      <c r="X8">
        <f t="shared" si="11"/>
        <v>-0.31575097927140394</v>
      </c>
      <c r="Z8">
        <v>0.65</v>
      </c>
      <c r="AA8">
        <f>Z8/'0%'!$A$30</f>
        <v>1.9178224472003276E-3</v>
      </c>
      <c r="AB8">
        <v>10.415533938770785</v>
      </c>
      <c r="AC8">
        <f t="shared" ref="AC8:AC15" si="36">(AB8/PI())^(1/2)*2</f>
        <v>3.6416300869767309</v>
      </c>
      <c r="AD8">
        <v>4.9838232998315037</v>
      </c>
      <c r="AE8">
        <f t="shared" ref="AE8:AE15" si="37">(AD8/PI())^(1/2)*2</f>
        <v>2.5190476195018547</v>
      </c>
      <c r="AF8">
        <v>36</v>
      </c>
      <c r="AG8">
        <f t="shared" si="12"/>
        <v>0.31779217578715713</v>
      </c>
      <c r="AH8">
        <f t="shared" si="13"/>
        <v>-0.49785679955876194</v>
      </c>
      <c r="AI8">
        <f t="shared" si="14"/>
        <v>0.56129123373743806</v>
      </c>
      <c r="AJ8">
        <f t="shared" si="15"/>
        <v>-0.25081174055101607</v>
      </c>
      <c r="AM8" s="45">
        <f t="shared" si="16"/>
        <v>0.65555555555555556</v>
      </c>
      <c r="AN8" s="14">
        <f t="shared" si="16"/>
        <v>1.9342140920481936E-3</v>
      </c>
      <c r="AO8" s="14">
        <f t="shared" si="17"/>
        <v>3.5312133307495572</v>
      </c>
      <c r="AP8" s="14">
        <f t="shared" si="18"/>
        <v>9.5938837282247058E-2</v>
      </c>
      <c r="AQ8" s="14">
        <f t="shared" si="19"/>
        <v>1.7656066653747786</v>
      </c>
      <c r="AR8" s="14">
        <f t="shared" si="20"/>
        <v>4.7969418641123529E-2</v>
      </c>
      <c r="AS8" s="14">
        <f t="shared" si="21"/>
        <v>2.5015153290892305</v>
      </c>
      <c r="AT8" s="14">
        <f t="shared" si="22"/>
        <v>1.7556528414343527E-2</v>
      </c>
      <c r="AU8" s="14">
        <f t="shared" si="23"/>
        <v>38</v>
      </c>
      <c r="AV8" s="14">
        <f t="shared" si="24"/>
        <v>3.4641016151377544</v>
      </c>
      <c r="AW8" s="14">
        <f t="shared" si="25"/>
        <v>0.29367951154455546</v>
      </c>
      <c r="AX8" s="14">
        <f t="shared" si="26"/>
        <v>3.4544808399534693E-2</v>
      </c>
      <c r="AY8" s="14">
        <f t="shared" si="27"/>
        <v>0.16633348599316555</v>
      </c>
      <c r="AZ8" s="14">
        <f t="shared" si="28"/>
        <v>2.4084486005353834E-2</v>
      </c>
      <c r="BA8" s="14">
        <f t="shared" si="29"/>
        <v>0.51484900083016338</v>
      </c>
      <c r="BB8" s="46">
        <f t="shared" ref="BB8:BB22" si="38">(AT8+AP8)/2</f>
        <v>5.6747682848295289E-2</v>
      </c>
      <c r="BC8">
        <f t="shared" si="30"/>
        <v>3.4293679555128649</v>
      </c>
      <c r="BD8">
        <f t="shared" si="31"/>
        <v>0.47116359041103639</v>
      </c>
    </row>
    <row r="9" spans="2:56" x14ac:dyDescent="0.25">
      <c r="B9">
        <v>1</v>
      </c>
      <c r="C9">
        <f>B9/'0%'!$A$30</f>
        <v>2.9504960726158885E-3</v>
      </c>
      <c r="D9">
        <v>10.477464966544629</v>
      </c>
      <c r="E9">
        <f t="shared" si="0"/>
        <v>3.6524406530403613</v>
      </c>
      <c r="F9">
        <v>4.706476454993056</v>
      </c>
      <c r="G9">
        <f t="shared" si="1"/>
        <v>2.4479526014329038</v>
      </c>
      <c r="H9">
        <v>40</v>
      </c>
      <c r="I9">
        <f t="shared" si="32"/>
        <v>0.28686201808160761</v>
      </c>
      <c r="J9">
        <f t="shared" si="33"/>
        <v>-0.54232695063707215</v>
      </c>
      <c r="K9">
        <f t="shared" si="34"/>
        <v>0.60224402580372871</v>
      </c>
      <c r="L9">
        <f t="shared" si="35"/>
        <v>-0.2202274994630242</v>
      </c>
      <c r="N9">
        <v>1</v>
      </c>
      <c r="O9">
        <f>N9/'0%'!$A$30</f>
        <v>2.9504960726158885E-3</v>
      </c>
      <c r="P9">
        <v>10.706314422530639</v>
      </c>
      <c r="Q9">
        <f t="shared" si="6"/>
        <v>3.6921136089148745</v>
      </c>
      <c r="R9">
        <v>4.7256716175635098</v>
      </c>
      <c r="S9">
        <f t="shared" si="7"/>
        <v>2.4529394568383549</v>
      </c>
      <c r="T9">
        <v>28</v>
      </c>
      <c r="U9">
        <f>PI()*Q9/T9</f>
        <v>0.41425417821378102</v>
      </c>
      <c r="V9">
        <f>LOG(U9)</f>
        <v>-0.38273310254401904</v>
      </c>
      <c r="W9">
        <f>(Q9-S9)/2</f>
        <v>0.6195870760382598</v>
      </c>
      <c r="X9">
        <f>LOG(W9)</f>
        <v>-0.2078976497633907</v>
      </c>
      <c r="Z9">
        <v>1</v>
      </c>
      <c r="AA9">
        <f>Z9/'0%'!$A$30</f>
        <v>2.9504960726158885E-3</v>
      </c>
      <c r="AB9">
        <v>11.503491044944848</v>
      </c>
      <c r="AC9">
        <f t="shared" si="36"/>
        <v>3.8271006912453456</v>
      </c>
      <c r="AD9">
        <v>4.8793880308568536</v>
      </c>
      <c r="AE9">
        <f t="shared" si="37"/>
        <v>2.4925147532149898</v>
      </c>
      <c r="AF9">
        <v>26</v>
      </c>
      <c r="AG9">
        <f t="shared" si="12"/>
        <v>0.46243043908326142</v>
      </c>
      <c r="AH9">
        <f t="shared" si="13"/>
        <v>-0.33495358658838559</v>
      </c>
      <c r="AI9">
        <f t="shared" si="14"/>
        <v>0.66729296901517787</v>
      </c>
      <c r="AJ9">
        <f t="shared" si="15"/>
        <v>-0.17568345110306863</v>
      </c>
      <c r="AM9" s="45">
        <f t="shared" si="16"/>
        <v>1</v>
      </c>
      <c r="AN9" s="14">
        <f t="shared" si="16"/>
        <v>2.9504960726158881E-3</v>
      </c>
      <c r="AO9" s="14">
        <f t="shared" si="17"/>
        <v>3.7238849844001938</v>
      </c>
      <c r="AP9" s="14">
        <f t="shared" si="18"/>
        <v>9.1561986990308958E-2</v>
      </c>
      <c r="AQ9" s="14">
        <f t="shared" si="19"/>
        <v>1.8619424922000969</v>
      </c>
      <c r="AR9" s="14">
        <f t="shared" si="20"/>
        <v>4.5780993495154479E-2</v>
      </c>
      <c r="AS9" s="14">
        <f t="shared" si="21"/>
        <v>2.4644689371620827</v>
      </c>
      <c r="AT9" s="14">
        <f t="shared" si="22"/>
        <v>2.4416040429681471E-2</v>
      </c>
      <c r="AU9" s="14">
        <f t="shared" si="23"/>
        <v>31.333333333333332</v>
      </c>
      <c r="AV9" s="14">
        <f t="shared" si="24"/>
        <v>7.5718777944003595</v>
      </c>
      <c r="AW9" s="14">
        <f t="shared" si="25"/>
        <v>0.38784887845955002</v>
      </c>
      <c r="AX9" s="14">
        <f t="shared" si="26"/>
        <v>9.9407336590332268E-2</v>
      </c>
      <c r="AY9" s="14">
        <f t="shared" si="27"/>
        <v>0.20830336064851415</v>
      </c>
      <c r="AZ9" s="14">
        <f t="shared" si="28"/>
        <v>5.8510760587708252E-2</v>
      </c>
      <c r="BA9" s="14">
        <f t="shared" si="29"/>
        <v>0.62970802361905542</v>
      </c>
      <c r="BB9" s="46">
        <f t="shared" si="38"/>
        <v>5.7989013709995214E-2</v>
      </c>
      <c r="BC9">
        <f t="shared" si="30"/>
        <v>2.9568346318650165</v>
      </c>
      <c r="BD9">
        <f t="shared" si="31"/>
        <v>0.34499309100750292</v>
      </c>
    </row>
    <row r="10" spans="2:56" x14ac:dyDescent="0.25">
      <c r="B10">
        <v>1.6666666666666667</v>
      </c>
      <c r="C10">
        <f>B10/'0%'!$A$30</f>
        <v>4.9174934543598139E-3</v>
      </c>
      <c r="D10">
        <v>12.913016033329125</v>
      </c>
      <c r="E10">
        <f t="shared" si="0"/>
        <v>4.0547950201500731</v>
      </c>
      <c r="F10">
        <v>4.4448933215503095</v>
      </c>
      <c r="G10">
        <f t="shared" si="1"/>
        <v>2.3789522797078302</v>
      </c>
      <c r="H10">
        <v>26</v>
      </c>
      <c r="I10">
        <f t="shared" si="32"/>
        <v>0.4899428556583057</v>
      </c>
      <c r="J10">
        <f t="shared" si="33"/>
        <v>-0.30985457082761464</v>
      </c>
      <c r="K10">
        <f t="shared" si="34"/>
        <v>0.83792137022112145</v>
      </c>
      <c r="L10">
        <f t="shared" si="35"/>
        <v>-7.6796733256670052E-2</v>
      </c>
      <c r="N10">
        <v>1.65</v>
      </c>
      <c r="O10">
        <f>N10/'0%'!$A$30</f>
        <v>4.8683185198162152E-3</v>
      </c>
      <c r="P10">
        <v>12.908854800746694</v>
      </c>
      <c r="Q10">
        <f t="shared" si="6"/>
        <v>4.0541416365927621</v>
      </c>
      <c r="R10">
        <v>4.1088385682980277</v>
      </c>
      <c r="S10">
        <f t="shared" si="7"/>
        <v>2.28725506843685</v>
      </c>
      <c r="T10">
        <v>20</v>
      </c>
      <c r="U10">
        <f t="shared" ref="U10:U14" si="39">PI()*Q10/T10</f>
        <v>0.63682307910661606</v>
      </c>
      <c r="V10">
        <f t="shared" si="9"/>
        <v>-0.19598120571789945</v>
      </c>
      <c r="W10">
        <f t="shared" ref="W10:W14" si="40">(Q10-S10)/2</f>
        <v>0.88344328407795603</v>
      </c>
      <c r="X10">
        <f t="shared" si="11"/>
        <v>-5.3821326409186909E-2</v>
      </c>
      <c r="Z10">
        <v>1.65</v>
      </c>
      <c r="AA10">
        <f>Z10/'0%'!$A$30</f>
        <v>4.8683185198162152E-3</v>
      </c>
      <c r="AB10">
        <v>14.147748989292692</v>
      </c>
      <c r="AC10">
        <f t="shared" si="36"/>
        <v>4.2442282551901451</v>
      </c>
      <c r="AD10">
        <v>4.5757720942501381</v>
      </c>
      <c r="AE10">
        <f t="shared" si="37"/>
        <v>2.4137220175684915</v>
      </c>
      <c r="AF10">
        <v>22</v>
      </c>
      <c r="AG10">
        <f t="shared" si="12"/>
        <v>0.60607437757561755</v>
      </c>
      <c r="AH10">
        <f t="shared" si="13"/>
        <v>-0.2174740758526133</v>
      </c>
      <c r="AI10">
        <f t="shared" si="14"/>
        <v>0.91525311881082683</v>
      </c>
      <c r="AJ10">
        <f t="shared" si="15"/>
        <v>-3.8458782544738425E-2</v>
      </c>
      <c r="AM10" s="45">
        <f t="shared" si="16"/>
        <v>1.6555555555555557</v>
      </c>
      <c r="AN10" s="14">
        <f t="shared" si="16"/>
        <v>4.8847101646640814E-3</v>
      </c>
      <c r="AO10" s="14">
        <f t="shared" si="17"/>
        <v>4.1177216373109928</v>
      </c>
      <c r="AP10" s="14">
        <f t="shared" si="18"/>
        <v>0.10955843191162659</v>
      </c>
      <c r="AQ10" s="14">
        <f t="shared" si="19"/>
        <v>2.0588608186554964</v>
      </c>
      <c r="AR10" s="14">
        <f t="shared" si="20"/>
        <v>5.4779215955813296E-2</v>
      </c>
      <c r="AS10" s="14">
        <f t="shared" si="21"/>
        <v>2.359976455237724</v>
      </c>
      <c r="AT10" s="14">
        <f t="shared" si="22"/>
        <v>6.5334016724877028E-2</v>
      </c>
      <c r="AU10" s="14">
        <f t="shared" si="23"/>
        <v>22.666666666666668</v>
      </c>
      <c r="AV10" s="14">
        <f t="shared" si="24"/>
        <v>3.0550504633038997</v>
      </c>
      <c r="AW10" s="14">
        <f t="shared" si="25"/>
        <v>0.57761343744684635</v>
      </c>
      <c r="AX10" s="14">
        <f t="shared" si="26"/>
        <v>9.2106650147881219E-2</v>
      </c>
      <c r="AY10" s="14">
        <f t="shared" si="27"/>
        <v>0.28055001688945969</v>
      </c>
      <c r="AZ10" s="14">
        <f t="shared" si="28"/>
        <v>5.2201178018269664E-2</v>
      </c>
      <c r="BA10" s="14">
        <f t="shared" si="29"/>
        <v>0.87887259103663473</v>
      </c>
      <c r="BB10" s="46">
        <f t="shared" si="38"/>
        <v>8.7446224318251803E-2</v>
      </c>
      <c r="BC10">
        <f t="shared" si="30"/>
        <v>2.3426158008034585</v>
      </c>
      <c r="BD10">
        <f t="shared" si="31"/>
        <v>0.2954149730145938</v>
      </c>
    </row>
    <row r="11" spans="2:56" x14ac:dyDescent="0.25">
      <c r="B11">
        <v>2.5</v>
      </c>
      <c r="C11">
        <f>B11/'0%'!$A$30</f>
        <v>7.3762401815397208E-3</v>
      </c>
      <c r="D11">
        <v>16.036864032319151</v>
      </c>
      <c r="E11">
        <f t="shared" si="0"/>
        <v>4.5187132526295297</v>
      </c>
      <c r="F11">
        <v>4.2120944325211465</v>
      </c>
      <c r="G11">
        <f t="shared" si="1"/>
        <v>2.315816313450775</v>
      </c>
      <c r="H11">
        <v>20</v>
      </c>
      <c r="I11">
        <f t="shared" ref="I11:I16" si="41">PI()*E11/H11</f>
        <v>0.70979781790698848</v>
      </c>
      <c r="J11">
        <f t="shared" ref="J11:J16" si="42">LOG(I11)</f>
        <v>-0.1488653401143919</v>
      </c>
      <c r="K11">
        <f t="shared" ref="K11:K16" si="43">(E11-G11)/2</f>
        <v>1.1014484695893774</v>
      </c>
      <c r="L11">
        <f t="shared" ref="L11:L16" si="44">LOG(K11)</f>
        <v>4.1964183832246031E-2</v>
      </c>
      <c r="N11">
        <v>2.5</v>
      </c>
      <c r="O11">
        <f>N11/'0%'!$A$30</f>
        <v>7.3762401815397208E-3</v>
      </c>
      <c r="P11">
        <v>15.394448502556612</v>
      </c>
      <c r="Q11">
        <f t="shared" si="6"/>
        <v>4.4272814009100534</v>
      </c>
      <c r="R11">
        <v>3.9383978573167764</v>
      </c>
      <c r="S11">
        <f t="shared" si="7"/>
        <v>2.2393132641137892</v>
      </c>
      <c r="T11">
        <v>16</v>
      </c>
      <c r="U11">
        <f t="shared" si="39"/>
        <v>0.86929467027960949</v>
      </c>
      <c r="V11">
        <f t="shared" si="9"/>
        <v>-6.0832983063481699E-2</v>
      </c>
      <c r="W11">
        <f t="shared" si="40"/>
        <v>1.0939840683981321</v>
      </c>
      <c r="X11">
        <f t="shared" si="11"/>
        <v>3.9010997447906183E-2</v>
      </c>
      <c r="Z11">
        <v>2.5</v>
      </c>
      <c r="AA11">
        <f>Z11/'0%'!$A$30</f>
        <v>7.3762401815397208E-3</v>
      </c>
      <c r="AB11">
        <v>16.842071263612922</v>
      </c>
      <c r="AC11">
        <f t="shared" si="36"/>
        <v>4.6307657194118219</v>
      </c>
      <c r="AD11">
        <v>4.3582883382410733</v>
      </c>
      <c r="AE11">
        <f t="shared" si="37"/>
        <v>2.3556623398964955</v>
      </c>
      <c r="AF11">
        <v>17</v>
      </c>
      <c r="AG11">
        <f t="shared" si="12"/>
        <v>0.85576350379997834</v>
      </c>
      <c r="AH11">
        <f t="shared" si="13"/>
        <v>-6.7646239044255707E-2</v>
      </c>
      <c r="AI11">
        <f t="shared" si="14"/>
        <v>1.1375516897576632</v>
      </c>
      <c r="AJ11">
        <f t="shared" si="15"/>
        <v>5.5971139893097696E-2</v>
      </c>
      <c r="AM11" s="45">
        <f t="shared" si="16"/>
        <v>2.5</v>
      </c>
      <c r="AN11" s="14">
        <f t="shared" si="16"/>
        <v>7.3762401815397208E-3</v>
      </c>
      <c r="AO11" s="14">
        <f t="shared" si="17"/>
        <v>4.5255867909838017</v>
      </c>
      <c r="AP11" s="14">
        <f t="shared" si="18"/>
        <v>0.10191614747508379</v>
      </c>
      <c r="AQ11" s="14">
        <f t="shared" si="19"/>
        <v>2.2627933954919008</v>
      </c>
      <c r="AR11" s="14">
        <f t="shared" si="20"/>
        <v>5.0958073737541895E-2</v>
      </c>
      <c r="AS11" s="14">
        <f t="shared" si="21"/>
        <v>2.3035973058203534</v>
      </c>
      <c r="AT11" s="14">
        <f t="shared" si="22"/>
        <v>5.9129138074867249E-2</v>
      </c>
      <c r="AU11" s="14">
        <f t="shared" si="23"/>
        <v>17.666666666666668</v>
      </c>
      <c r="AV11" s="14">
        <f t="shared" si="24"/>
        <v>2.0816659994661331</v>
      </c>
      <c r="AW11" s="14">
        <f t="shared" si="25"/>
        <v>0.8116186639955254</v>
      </c>
      <c r="AX11" s="14">
        <f t="shared" si="26"/>
        <v>0.11294915704109149</v>
      </c>
      <c r="AY11" s="14">
        <f t="shared" si="27"/>
        <v>0.35867996857887702</v>
      </c>
      <c r="AZ11" s="14">
        <f t="shared" si="28"/>
        <v>5.7993273972582984E-2</v>
      </c>
      <c r="BA11" s="14">
        <f t="shared" si="29"/>
        <v>1.1109947425817241</v>
      </c>
      <c r="BB11" s="46">
        <f t="shared" si="38"/>
        <v>8.052264277497552E-2</v>
      </c>
      <c r="BC11">
        <f t="shared" si="30"/>
        <v>2.0367273658142007</v>
      </c>
      <c r="BD11">
        <f t="shared" si="31"/>
        <v>0.19348493346196305</v>
      </c>
    </row>
    <row r="12" spans="2:56" x14ac:dyDescent="0.25">
      <c r="B12">
        <v>3.3333333333333335</v>
      </c>
      <c r="C12">
        <f>B12/'0%'!$A$30</f>
        <v>9.8349869087196277E-3</v>
      </c>
      <c r="D12">
        <v>18.125489205908345</v>
      </c>
      <c r="E12">
        <f t="shared" si="0"/>
        <v>4.8039660307534282</v>
      </c>
      <c r="F12">
        <v>4.0292892311576818</v>
      </c>
      <c r="G12">
        <f t="shared" si="1"/>
        <v>2.2650056040296018</v>
      </c>
      <c r="H12">
        <v>16</v>
      </c>
      <c r="I12">
        <f t="shared" si="41"/>
        <v>0.94325652439436802</v>
      </c>
      <c r="J12">
        <f t="shared" si="42"/>
        <v>-2.5370182152758273E-2</v>
      </c>
      <c r="K12">
        <f t="shared" si="43"/>
        <v>1.2694802133619132</v>
      </c>
      <c r="L12">
        <f t="shared" si="44"/>
        <v>0.10362593617098172</v>
      </c>
      <c r="N12">
        <v>3.35</v>
      </c>
      <c r="O12">
        <f>N12/'0%'!$A$30</f>
        <v>9.8841618432632256E-3</v>
      </c>
      <c r="P12">
        <v>17.403721288856424</v>
      </c>
      <c r="Q12">
        <f t="shared" si="6"/>
        <v>4.7073459794794363</v>
      </c>
      <c r="R12">
        <v>3.6299813326840358</v>
      </c>
      <c r="S12">
        <f t="shared" si="7"/>
        <v>2.1498455245490922</v>
      </c>
      <c r="T12">
        <v>14</v>
      </c>
      <c r="U12">
        <f t="shared" si="39"/>
        <v>1.0563259676455747</v>
      </c>
      <c r="V12">
        <f t="shared" si="9"/>
        <v>2.3797956175874678E-2</v>
      </c>
      <c r="W12">
        <f t="shared" si="40"/>
        <v>1.2787502274651721</v>
      </c>
      <c r="X12">
        <f t="shared" si="11"/>
        <v>0.10678572397289322</v>
      </c>
      <c r="Z12">
        <v>3.35</v>
      </c>
      <c r="AA12">
        <f>Z12/'0%'!$A$30</f>
        <v>9.8841618432632256E-3</v>
      </c>
      <c r="AB12">
        <v>18.544258482673971</v>
      </c>
      <c r="AC12">
        <f t="shared" si="36"/>
        <v>4.8591442896801267</v>
      </c>
      <c r="AD12">
        <v>3.8576450385172341</v>
      </c>
      <c r="AE12">
        <f t="shared" si="37"/>
        <v>2.2162369486567863</v>
      </c>
      <c r="AF12">
        <v>16</v>
      </c>
      <c r="AG12">
        <f t="shared" si="12"/>
        <v>0.95409075019949252</v>
      </c>
      <c r="AH12">
        <f t="shared" si="13"/>
        <v>-2.0410314565902324E-2</v>
      </c>
      <c r="AI12">
        <f t="shared" si="14"/>
        <v>1.3214536705116702</v>
      </c>
      <c r="AJ12">
        <f t="shared" si="15"/>
        <v>0.12105194159271092</v>
      </c>
      <c r="AM12" s="45">
        <f t="shared" si="16"/>
        <v>3.3444444444444446</v>
      </c>
      <c r="AN12" s="14">
        <f t="shared" si="16"/>
        <v>9.8677701984153602E-3</v>
      </c>
      <c r="AO12" s="14">
        <f t="shared" si="17"/>
        <v>4.7901520999709968</v>
      </c>
      <c r="AP12" s="14">
        <f t="shared" si="18"/>
        <v>7.6836191067052514E-2</v>
      </c>
      <c r="AQ12" s="14">
        <f t="shared" si="19"/>
        <v>2.3950760499854984</v>
      </c>
      <c r="AR12" s="14">
        <f t="shared" si="20"/>
        <v>3.8418095533526257E-2</v>
      </c>
      <c r="AS12" s="14">
        <f t="shared" si="21"/>
        <v>2.2103626924118269</v>
      </c>
      <c r="AT12" s="14">
        <f t="shared" si="22"/>
        <v>5.7804334969904378E-2</v>
      </c>
      <c r="AU12" s="14">
        <f t="shared" si="23"/>
        <v>15.333333333333334</v>
      </c>
      <c r="AV12" s="14">
        <f t="shared" si="24"/>
        <v>1.1547005383792517</v>
      </c>
      <c r="AW12" s="14">
        <f t="shared" si="25"/>
        <v>0.98455774741314517</v>
      </c>
      <c r="AX12" s="14">
        <f t="shared" si="26"/>
        <v>8.9651367131618601E-2</v>
      </c>
      <c r="AY12" s="14">
        <f t="shared" si="27"/>
        <v>0.41107577666233458</v>
      </c>
      <c r="AZ12" s="14">
        <f t="shared" si="28"/>
        <v>4.4025372635490681E-2</v>
      </c>
      <c r="BA12" s="14">
        <f t="shared" si="29"/>
        <v>1.2898947037795852</v>
      </c>
      <c r="BB12" s="46">
        <f t="shared" si="38"/>
        <v>6.7320263018478446E-2</v>
      </c>
      <c r="BC12">
        <f t="shared" si="30"/>
        <v>1.8567996619937783</v>
      </c>
      <c r="BD12">
        <f t="shared" si="31"/>
        <v>0.12669122268099017</v>
      </c>
    </row>
    <row r="13" spans="2:56" x14ac:dyDescent="0.25">
      <c r="B13">
        <v>5</v>
      </c>
      <c r="C13">
        <f>B13/'0%'!$A$30</f>
        <v>1.4752480363079442E-2</v>
      </c>
      <c r="D13">
        <v>22.771367251609647</v>
      </c>
      <c r="E13">
        <f t="shared" si="0"/>
        <v>5.384552467237798</v>
      </c>
      <c r="F13">
        <v>3.3712915035980306</v>
      </c>
      <c r="G13">
        <f t="shared" si="1"/>
        <v>2.0718256826313062</v>
      </c>
      <c r="H13">
        <v>12</v>
      </c>
      <c r="I13">
        <f t="shared" si="41"/>
        <v>1.4096725394952552</v>
      </c>
      <c r="J13">
        <f t="shared" si="42"/>
        <v>0.14911823974272831</v>
      </c>
      <c r="K13">
        <f t="shared" si="43"/>
        <v>1.6563633923032459</v>
      </c>
      <c r="L13">
        <f t="shared" si="44"/>
        <v>0.21915562348671405</v>
      </c>
      <c r="N13">
        <v>5</v>
      </c>
      <c r="O13">
        <f>N13/'0%'!$A$30</f>
        <v>1.4752480363079442E-2</v>
      </c>
      <c r="P13">
        <v>21.500892784676569</v>
      </c>
      <c r="Q13">
        <f t="shared" si="6"/>
        <v>5.2321875865225955</v>
      </c>
      <c r="R13">
        <v>2.9786543300056816</v>
      </c>
      <c r="S13">
        <f t="shared" si="7"/>
        <v>1.9474446033353183</v>
      </c>
      <c r="T13">
        <v>10</v>
      </c>
      <c r="U13">
        <f t="shared" si="39"/>
        <v>1.6437402084023094</v>
      </c>
      <c r="V13">
        <f t="shared" si="9"/>
        <v>0.21583317879230507</v>
      </c>
      <c r="W13">
        <f t="shared" si="40"/>
        <v>1.6423714915936385</v>
      </c>
      <c r="X13">
        <f t="shared" si="11"/>
        <v>0.2154713979120815</v>
      </c>
      <c r="Z13">
        <v>5</v>
      </c>
      <c r="AA13">
        <f>Z13/'0%'!$A$30</f>
        <v>1.4752480363079442E-2</v>
      </c>
      <c r="AB13">
        <v>22.723822546174922</v>
      </c>
      <c r="AC13">
        <f t="shared" si="36"/>
        <v>5.3789282829699809</v>
      </c>
      <c r="AD13">
        <v>3.654157761855287</v>
      </c>
      <c r="AE13">
        <f t="shared" si="37"/>
        <v>2.1569928523514132</v>
      </c>
      <c r="AF13">
        <v>10</v>
      </c>
      <c r="AG13">
        <f t="shared" ref="AG13:AG22" si="45">PI()*AC13/AF13</f>
        <v>1.689840157796485</v>
      </c>
      <c r="AH13">
        <f t="shared" ref="AH13:AH22" si="46">LOG(AG13)</f>
        <v>0.22784562658407889</v>
      </c>
      <c r="AI13">
        <f t="shared" ref="AI13:AI22" si="47">(AC13-AE13)/2</f>
        <v>1.6109677153092838</v>
      </c>
      <c r="AJ13">
        <f>LOG(AI13)</f>
        <v>0.20708683700300326</v>
      </c>
      <c r="AM13" s="45">
        <f t="shared" si="16"/>
        <v>5</v>
      </c>
      <c r="AN13" s="14">
        <f t="shared" si="16"/>
        <v>1.4752480363079442E-2</v>
      </c>
      <c r="AO13" s="14">
        <f t="shared" si="17"/>
        <v>5.3318894455767918</v>
      </c>
      <c r="AP13" s="14">
        <f t="shared" si="18"/>
        <v>8.639012319887418E-2</v>
      </c>
      <c r="AQ13" s="14">
        <f t="shared" si="19"/>
        <v>2.6659447227883959</v>
      </c>
      <c r="AR13" s="14">
        <f t="shared" si="20"/>
        <v>4.319506159943709E-2</v>
      </c>
      <c r="AS13" s="14">
        <f t="shared" si="21"/>
        <v>2.0587543794393457</v>
      </c>
      <c r="AT13" s="14">
        <f t="shared" si="22"/>
        <v>0.1053838763368474</v>
      </c>
      <c r="AU13" s="14">
        <f t="shared" si="23"/>
        <v>10.666666666666666</v>
      </c>
      <c r="AV13" s="14">
        <f t="shared" si="24"/>
        <v>1.1547005383792517</v>
      </c>
      <c r="AW13" s="14">
        <f t="shared" si="25"/>
        <v>1.5810843018980165</v>
      </c>
      <c r="AX13" s="14">
        <f t="shared" si="26"/>
        <v>0.19544164618249088</v>
      </c>
      <c r="AY13" s="14">
        <f t="shared" si="27"/>
        <v>0.59306717366754347</v>
      </c>
      <c r="AZ13" s="14">
        <f t="shared" si="28"/>
        <v>8.2919655982383489E-2</v>
      </c>
      <c r="BA13" s="14">
        <f t="shared" si="29"/>
        <v>1.6365675330687228</v>
      </c>
      <c r="BB13" s="46">
        <f t="shared" si="38"/>
        <v>9.5886999767860789E-2</v>
      </c>
      <c r="BC13">
        <f t="shared" si="30"/>
        <v>1.6289854643453001</v>
      </c>
      <c r="BD13">
        <f t="shared" si="31"/>
        <v>0.12183645734868098</v>
      </c>
    </row>
    <row r="14" spans="2:56" x14ac:dyDescent="0.25">
      <c r="B14">
        <v>6.666666666666667</v>
      </c>
      <c r="C14">
        <f>B14/'0%'!$A$30</f>
        <v>1.9669973817439255E-2</v>
      </c>
      <c r="D14">
        <v>26.642090645120565</v>
      </c>
      <c r="E14">
        <f t="shared" si="0"/>
        <v>5.8242392948595656</v>
      </c>
      <c r="F14">
        <v>2.8915540967049616</v>
      </c>
      <c r="G14">
        <f t="shared" si="1"/>
        <v>1.9187602824912027</v>
      </c>
      <c r="H14">
        <v>11</v>
      </c>
      <c r="I14">
        <f t="shared" si="41"/>
        <v>1.6633988528618007</v>
      </c>
      <c r="J14">
        <f t="shared" si="42"/>
        <v>0.22099639764276227</v>
      </c>
      <c r="K14">
        <f t="shared" si="43"/>
        <v>1.9527395061841815</v>
      </c>
      <c r="L14">
        <f t="shared" si="44"/>
        <v>0.29064431263130724</v>
      </c>
      <c r="N14">
        <v>6.65</v>
      </c>
      <c r="O14">
        <f>N14/'0%'!$A$30</f>
        <v>1.9620798882895658E-2</v>
      </c>
      <c r="P14">
        <v>24.710352244136029</v>
      </c>
      <c r="Q14">
        <f t="shared" si="6"/>
        <v>5.609117367426828</v>
      </c>
      <c r="R14">
        <v>2.5505234964694425</v>
      </c>
      <c r="S14">
        <f t="shared" si="7"/>
        <v>1.8020619788123518</v>
      </c>
      <c r="T14">
        <v>10</v>
      </c>
      <c r="U14">
        <f t="shared" si="39"/>
        <v>1.7621561914631045</v>
      </c>
      <c r="V14">
        <f t="shared" si="9"/>
        <v>0.24604440015106427</v>
      </c>
      <c r="W14">
        <f t="shared" si="40"/>
        <v>1.9035276943072381</v>
      </c>
      <c r="X14">
        <f t="shared" si="11"/>
        <v>0.27955919972003124</v>
      </c>
      <c r="Z14">
        <v>6.65</v>
      </c>
      <c r="AA14">
        <f>Z14/'0%'!$A$30</f>
        <v>1.9620798882895658E-2</v>
      </c>
      <c r="AB14">
        <v>25.676003036159365</v>
      </c>
      <c r="AC14">
        <f t="shared" si="36"/>
        <v>5.7176658188790821</v>
      </c>
      <c r="AD14">
        <v>3.2794827762555108</v>
      </c>
      <c r="AE14">
        <f t="shared" si="37"/>
        <v>2.0434204552676802</v>
      </c>
      <c r="AF14">
        <v>10</v>
      </c>
      <c r="AG14">
        <f t="shared" si="45"/>
        <v>1.7962576932271994</v>
      </c>
      <c r="AH14">
        <f t="shared" si="46"/>
        <v>0.25436864119459429</v>
      </c>
      <c r="AI14">
        <f t="shared" si="47"/>
        <v>1.8371226818057009</v>
      </c>
      <c r="AJ14">
        <f t="shared" si="15"/>
        <v>0.26413815916492867</v>
      </c>
      <c r="AM14" s="45">
        <f t="shared" si="16"/>
        <v>6.6555555555555559</v>
      </c>
      <c r="AN14" s="14">
        <f t="shared" si="16"/>
        <v>1.9637190527743525E-2</v>
      </c>
      <c r="AO14" s="14">
        <f t="shared" si="17"/>
        <v>5.7170074937218258</v>
      </c>
      <c r="AP14" s="14">
        <f t="shared" si="18"/>
        <v>0.10756247468147763</v>
      </c>
      <c r="AQ14" s="14">
        <f t="shared" si="19"/>
        <v>2.8585037468609129</v>
      </c>
      <c r="AR14" s="14">
        <f t="shared" si="20"/>
        <v>5.3781237340738815E-2</v>
      </c>
      <c r="AS14" s="14">
        <f t="shared" si="21"/>
        <v>1.9214142388570783</v>
      </c>
      <c r="AT14" s="14">
        <f t="shared" si="22"/>
        <v>0.12070112324458011</v>
      </c>
      <c r="AU14" s="14">
        <f t="shared" si="23"/>
        <v>10.333333333333334</v>
      </c>
      <c r="AV14" s="14">
        <f t="shared" si="24"/>
        <v>0.57735026918962573</v>
      </c>
      <c r="AW14" s="14">
        <f t="shared" si="25"/>
        <v>1.7406042458507016</v>
      </c>
      <c r="AX14" s="14">
        <f t="shared" si="26"/>
        <v>0.12981463754548603</v>
      </c>
      <c r="AY14" s="14">
        <f t="shared" si="27"/>
        <v>0.6089214498186889</v>
      </c>
      <c r="AZ14" s="14">
        <f t="shared" si="28"/>
        <v>5.6870027453548619E-2</v>
      </c>
      <c r="BA14" s="14">
        <f t="shared" si="29"/>
        <v>1.8977966274323734</v>
      </c>
      <c r="BB14" s="46">
        <f t="shared" si="38"/>
        <v>0.11413179896302887</v>
      </c>
      <c r="BC14">
        <f t="shared" si="30"/>
        <v>1.5062223768035301</v>
      </c>
      <c r="BD14">
        <f t="shared" si="31"/>
        <v>0.11892165028717604</v>
      </c>
    </row>
    <row r="15" spans="2:56" x14ac:dyDescent="0.25">
      <c r="B15">
        <v>7.5</v>
      </c>
      <c r="C15">
        <f>B15/'0%'!$A$30</f>
        <v>2.2128720544619163E-2</v>
      </c>
      <c r="D15">
        <v>28.163110718343642</v>
      </c>
      <c r="E15">
        <f t="shared" si="0"/>
        <v>5.9881872273126069</v>
      </c>
      <c r="F15">
        <v>2.7400580734755713</v>
      </c>
      <c r="G15">
        <f t="shared" si="1"/>
        <v>1.8678196631420132</v>
      </c>
      <c r="H15">
        <v>11</v>
      </c>
      <c r="I15">
        <f t="shared" si="41"/>
        <v>1.7102222728768652</v>
      </c>
      <c r="J15">
        <f t="shared" si="42"/>
        <v>0.233052558117672</v>
      </c>
      <c r="K15">
        <f t="shared" si="43"/>
        <v>2.0601837820852968</v>
      </c>
      <c r="L15">
        <f t="shared" si="44"/>
        <v>0.31390596405137317</v>
      </c>
      <c r="N15">
        <v>7.5</v>
      </c>
      <c r="O15">
        <f>N15/'0%'!$A$30</f>
        <v>2.2128720544619163E-2</v>
      </c>
      <c r="P15">
        <v>27.240585179774371</v>
      </c>
      <c r="Q15">
        <f t="shared" si="6"/>
        <v>5.889294547958638</v>
      </c>
      <c r="R15">
        <v>2.2674701728755786</v>
      </c>
      <c r="S15">
        <f t="shared" si="7"/>
        <v>1.699127037808728</v>
      </c>
      <c r="T15">
        <v>9</v>
      </c>
      <c r="U15">
        <f t="shared" ref="U15:U22" si="48">PI()*Q15/T15</f>
        <v>2.0557516096325865</v>
      </c>
      <c r="V15">
        <f t="shared" ref="V15:V22" si="49">LOG(U15)</f>
        <v>0.31297063897949057</v>
      </c>
      <c r="W15">
        <f t="shared" ref="W15:W22" si="50">(Q15-S15)/2</f>
        <v>2.0950837550749553</v>
      </c>
      <c r="X15">
        <f t="shared" ref="X15:X22" si="51">LOG(W15)</f>
        <v>0.32120138942155352</v>
      </c>
      <c r="Z15">
        <v>7.5</v>
      </c>
      <c r="AA15">
        <f>Z15/'0%'!$A$30</f>
        <v>2.2128720544619163E-2</v>
      </c>
      <c r="AB15">
        <v>27.804006223050045</v>
      </c>
      <c r="AC15">
        <f t="shared" si="36"/>
        <v>5.9498874128213446</v>
      </c>
      <c r="AD15">
        <v>3.0189329299476206</v>
      </c>
      <c r="AE15">
        <f t="shared" si="37"/>
        <v>1.9605674661465999</v>
      </c>
      <c r="AF15">
        <v>8</v>
      </c>
      <c r="AG15">
        <f t="shared" si="45"/>
        <v>2.3365153232257394</v>
      </c>
      <c r="AH15">
        <f t="shared" si="46"/>
        <v>0.36856863353947267</v>
      </c>
      <c r="AI15">
        <f t="shared" si="47"/>
        <v>1.9946599733373724</v>
      </c>
      <c r="AJ15">
        <f t="shared" si="15"/>
        <v>0.29986887281011054</v>
      </c>
      <c r="AM15" s="45">
        <f t="shared" si="16"/>
        <v>7.5</v>
      </c>
      <c r="AN15" s="14">
        <f t="shared" si="16"/>
        <v>2.2128720544619163E-2</v>
      </c>
      <c r="AO15" s="14">
        <f t="shared" si="17"/>
        <v>5.9424563960308632</v>
      </c>
      <c r="AP15" s="14">
        <f t="shared" si="18"/>
        <v>4.9863368471825445E-2</v>
      </c>
      <c r="AQ15" s="14">
        <f t="shared" si="19"/>
        <v>2.9712281980154316</v>
      </c>
      <c r="AR15" s="14">
        <f t="shared" si="20"/>
        <v>2.4931684235912722E-2</v>
      </c>
      <c r="AS15" s="14">
        <f t="shared" si="21"/>
        <v>1.8425047223657804</v>
      </c>
      <c r="AT15" s="14">
        <f t="shared" si="22"/>
        <v>0.13254587531209946</v>
      </c>
      <c r="AU15" s="14">
        <f t="shared" si="23"/>
        <v>9.3333333333333339</v>
      </c>
      <c r="AV15" s="14">
        <f t="shared" si="24"/>
        <v>1.5275252316519499</v>
      </c>
      <c r="AW15" s="14">
        <f t="shared" si="25"/>
        <v>2.0341630685783971</v>
      </c>
      <c r="AX15" s="14">
        <f t="shared" si="26"/>
        <v>0.34414781767964958</v>
      </c>
      <c r="AY15" s="14">
        <f t="shared" si="27"/>
        <v>0.68462027586338636</v>
      </c>
      <c r="AZ15" s="14">
        <f t="shared" si="28"/>
        <v>0.12157146141122578</v>
      </c>
      <c r="BA15" s="14">
        <f t="shared" si="29"/>
        <v>2.0499758368325414</v>
      </c>
      <c r="BB15" s="46">
        <f t="shared" si="38"/>
        <v>9.1204621891962462E-2</v>
      </c>
      <c r="BC15">
        <f t="shared" si="30"/>
        <v>1.4493966926977713</v>
      </c>
      <c r="BD15">
        <f t="shared" si="31"/>
        <v>7.6646445651597672E-2</v>
      </c>
    </row>
    <row r="16" spans="2:56" x14ac:dyDescent="0.25">
      <c r="B16">
        <v>8.3333333333333339</v>
      </c>
      <c r="C16">
        <f>B16/'0%'!$A$30</f>
        <v>2.4587467271799071E-2</v>
      </c>
      <c r="D16">
        <v>30.148213609392755</v>
      </c>
      <c r="E16">
        <f t="shared" si="0"/>
        <v>6.1956353807016162</v>
      </c>
      <c r="F16">
        <v>2.6289609897740185</v>
      </c>
      <c r="G16">
        <f t="shared" si="1"/>
        <v>1.8295619950541095</v>
      </c>
      <c r="H16">
        <v>10</v>
      </c>
      <c r="I16">
        <f t="shared" si="41"/>
        <v>1.9464162596333199</v>
      </c>
      <c r="J16">
        <f t="shared" si="42"/>
        <v>0.28923572387155677</v>
      </c>
      <c r="K16">
        <f t="shared" si="43"/>
        <v>2.1830366928237535</v>
      </c>
      <c r="L16">
        <f t="shared" si="44"/>
        <v>0.33906103546037952</v>
      </c>
      <c r="N16">
        <v>10</v>
      </c>
      <c r="O16">
        <f>N16/'0%'!$A$30</f>
        <v>2.9504960726158883E-2</v>
      </c>
      <c r="P16">
        <v>31.242391039688339</v>
      </c>
      <c r="Q16">
        <f t="shared" si="6"/>
        <v>6.3070633216902703</v>
      </c>
      <c r="R16">
        <v>1.7429591753916078</v>
      </c>
      <c r="S16">
        <f t="shared" si="7"/>
        <v>1.4896994820995224</v>
      </c>
      <c r="T16">
        <v>6</v>
      </c>
      <c r="U16">
        <f t="shared" si="48"/>
        <v>3.3023706328579649</v>
      </c>
      <c r="V16">
        <f t="shared" si="49"/>
        <v>0.5188258135579118</v>
      </c>
      <c r="W16">
        <f t="shared" si="50"/>
        <v>2.4086819197953737</v>
      </c>
      <c r="X16">
        <f t="shared" si="51"/>
        <v>0.38177945271798225</v>
      </c>
      <c r="Z16">
        <v>10</v>
      </c>
      <c r="AA16">
        <f>Z16/'0%'!$A$30</f>
        <v>2.9504960726158883E-2</v>
      </c>
      <c r="AB16">
        <v>31.534067969057013</v>
      </c>
      <c r="AC16">
        <f t="shared" ref="AC16:AC22" si="52">(AB16/PI())^(1/2)*2</f>
        <v>6.3364360917293112</v>
      </c>
      <c r="AD16">
        <v>2.6404896614466975</v>
      </c>
      <c r="AE16">
        <f t="shared" ref="AE16:AE22" si="53">(AD16/PI())^(1/2)*2</f>
        <v>1.8335691572499515</v>
      </c>
      <c r="AF16">
        <v>7</v>
      </c>
      <c r="AG16">
        <f t="shared" si="45"/>
        <v>2.8437858679597179</v>
      </c>
      <c r="AH16">
        <f t="shared" si="46"/>
        <v>0.4538968916833841</v>
      </c>
      <c r="AI16">
        <f t="shared" si="47"/>
        <v>2.2514334672396799</v>
      </c>
      <c r="AJ16">
        <f t="shared" si="15"/>
        <v>0.35245911752697379</v>
      </c>
      <c r="AM16" s="45">
        <f t="shared" si="16"/>
        <v>9.4444444444444446</v>
      </c>
      <c r="AN16" s="14">
        <f t="shared" si="16"/>
        <v>2.7865796241372278E-2</v>
      </c>
      <c r="AO16" s="14">
        <f t="shared" si="17"/>
        <v>6.2797115980403992</v>
      </c>
      <c r="AP16" s="14">
        <f t="shared" si="18"/>
        <v>7.4278514029565118E-2</v>
      </c>
      <c r="AQ16" s="14">
        <f t="shared" si="19"/>
        <v>3.1398557990201996</v>
      </c>
      <c r="AR16" s="14">
        <f t="shared" si="20"/>
        <v>3.7139257014782559E-2</v>
      </c>
      <c r="AS16" s="14">
        <f t="shared" si="21"/>
        <v>1.7176102114678613</v>
      </c>
      <c r="AT16" s="14">
        <f t="shared" si="22"/>
        <v>0.19738665040504147</v>
      </c>
      <c r="AU16" s="14">
        <f t="shared" si="23"/>
        <v>7.666666666666667</v>
      </c>
      <c r="AV16" s="14">
        <f t="shared" si="24"/>
        <v>2.0816659994661317</v>
      </c>
      <c r="AW16" s="14">
        <f t="shared" si="25"/>
        <v>2.6975242534836674</v>
      </c>
      <c r="AX16" s="14">
        <f t="shared" si="26"/>
        <v>0.72913204031422796</v>
      </c>
      <c r="AY16" s="14">
        <f t="shared" si="27"/>
        <v>0.85912361144911087</v>
      </c>
      <c r="AZ16" s="14">
        <f t="shared" si="28"/>
        <v>0.2423803198748137</v>
      </c>
      <c r="BA16" s="14">
        <f t="shared" si="29"/>
        <v>2.2810506932862693</v>
      </c>
      <c r="BB16" s="46">
        <f t="shared" si="38"/>
        <v>0.13583258221730329</v>
      </c>
      <c r="BC16">
        <f t="shared" si="30"/>
        <v>1.3764954054995879</v>
      </c>
      <c r="BD16">
        <f t="shared" si="31"/>
        <v>9.8249540448034134E-2</v>
      </c>
    </row>
    <row r="17" spans="2:56" x14ac:dyDescent="0.25">
      <c r="B17">
        <v>10</v>
      </c>
      <c r="C17">
        <f>B17/'0%'!$A$30</f>
        <v>2.9504960726158883E-2</v>
      </c>
      <c r="D17">
        <v>33.524049993687669</v>
      </c>
      <c r="E17">
        <f t="shared" si="0"/>
        <v>6.5333105047626292</v>
      </c>
      <c r="F17">
        <v>2.4133316500441864</v>
      </c>
      <c r="G17">
        <f t="shared" si="1"/>
        <v>1.7529259229634373</v>
      </c>
      <c r="H17">
        <v>8</v>
      </c>
      <c r="I17">
        <f t="shared" si="32"/>
        <v>2.5656250356729124</v>
      </c>
      <c r="J17">
        <f t="shared" si="33"/>
        <v>0.40919318483804351</v>
      </c>
      <c r="K17">
        <f t="shared" si="34"/>
        <v>2.3901922908995958</v>
      </c>
      <c r="L17">
        <f t="shared" si="35"/>
        <v>0.37843284133194555</v>
      </c>
      <c r="N17">
        <v>12.5</v>
      </c>
      <c r="O17">
        <f>N17/'0%'!$A$30</f>
        <v>3.6881200907698607E-2</v>
      </c>
      <c r="P17">
        <v>35.568338608879152</v>
      </c>
      <c r="Q17">
        <f t="shared" ref="Q17:Q22" si="54">(P17/PI())^(1/2)*2</f>
        <v>6.7295627835213345</v>
      </c>
      <c r="R17">
        <v>1.2057665773881991</v>
      </c>
      <c r="S17">
        <f t="shared" si="7"/>
        <v>1.2390438604224734</v>
      </c>
      <c r="T17">
        <v>6</v>
      </c>
      <c r="U17">
        <f t="shared" si="48"/>
        <v>3.5235908337636506</v>
      </c>
      <c r="V17">
        <f t="shared" si="49"/>
        <v>0.54698547154603061</v>
      </c>
      <c r="W17">
        <f t="shared" si="50"/>
        <v>2.7452594615494306</v>
      </c>
      <c r="X17">
        <f t="shared" si="51"/>
        <v>0.43858339701709392</v>
      </c>
      <c r="Z17">
        <v>12.5</v>
      </c>
      <c r="AA17">
        <f>Z17/'0%'!$A$30</f>
        <v>3.6881200907698607E-2</v>
      </c>
      <c r="AB17">
        <v>35.700712205468314</v>
      </c>
      <c r="AC17">
        <f t="shared" si="52"/>
        <v>6.7420737577700489</v>
      </c>
      <c r="AD17">
        <v>2.0698639649872685</v>
      </c>
      <c r="AE17">
        <f t="shared" si="53"/>
        <v>1.6234015684494421</v>
      </c>
      <c r="AF17">
        <v>6</v>
      </c>
      <c r="AG17">
        <f t="shared" si="45"/>
        <v>3.5301415645618195</v>
      </c>
      <c r="AH17">
        <f t="shared" si="46"/>
        <v>0.5477921216697702</v>
      </c>
      <c r="AI17">
        <f t="shared" si="47"/>
        <v>2.5593360946603037</v>
      </c>
      <c r="AJ17">
        <f t="shared" ref="AJ17:AJ22" si="55">LOG(AI17)</f>
        <v>0.40812732163234849</v>
      </c>
      <c r="AM17" s="45">
        <f t="shared" si="16"/>
        <v>11.666666666666666</v>
      </c>
      <c r="AN17" s="14">
        <f t="shared" si="16"/>
        <v>3.4422454180518702E-2</v>
      </c>
      <c r="AO17" s="14">
        <f t="shared" si="17"/>
        <v>6.6683156820180045</v>
      </c>
      <c r="AP17" s="14">
        <f t="shared" si="18"/>
        <v>0.11708513797010883</v>
      </c>
      <c r="AQ17" s="14">
        <f t="shared" si="19"/>
        <v>3.3341578410090023</v>
      </c>
      <c r="AR17" s="14">
        <f t="shared" si="20"/>
        <v>5.8542568985054416E-2</v>
      </c>
      <c r="AS17" s="14">
        <f t="shared" si="21"/>
        <v>1.5384571172784511</v>
      </c>
      <c r="AT17" s="14">
        <f t="shared" si="22"/>
        <v>0.26726459434218569</v>
      </c>
      <c r="AU17" s="14">
        <f t="shared" si="23"/>
        <v>6.666666666666667</v>
      </c>
      <c r="AV17" s="14">
        <f t="shared" si="24"/>
        <v>1.1547005383792495</v>
      </c>
      <c r="AW17" s="14">
        <f t="shared" si="25"/>
        <v>3.206452477999461</v>
      </c>
      <c r="AX17" s="14">
        <f t="shared" si="26"/>
        <v>0.59944947489879463</v>
      </c>
      <c r="AY17" s="14">
        <f t="shared" si="27"/>
        <v>0.96169786521837419</v>
      </c>
      <c r="AZ17" s="14">
        <f t="shared" si="28"/>
        <v>0.19667627322576728</v>
      </c>
      <c r="BA17" s="14">
        <f t="shared" si="29"/>
        <v>2.5649292823697767</v>
      </c>
      <c r="BB17" s="46">
        <f t="shared" si="38"/>
        <v>0.19217486615614726</v>
      </c>
      <c r="BC17">
        <f t="shared" si="30"/>
        <v>1.2999024432862818</v>
      </c>
      <c r="BD17">
        <f t="shared" si="31"/>
        <v>0.12021818658281064</v>
      </c>
    </row>
    <row r="18" spans="2:56" x14ac:dyDescent="0.25">
      <c r="B18">
        <v>11.666666666666666</v>
      </c>
      <c r="C18">
        <f>B18/'0%'!$A$30</f>
        <v>3.4422454180518695E-2</v>
      </c>
      <c r="D18">
        <v>35.394520893826538</v>
      </c>
      <c r="E18">
        <f t="shared" si="0"/>
        <v>6.7130994085425924</v>
      </c>
      <c r="F18">
        <v>2.1062997096326224</v>
      </c>
      <c r="G18">
        <f t="shared" si="1"/>
        <v>1.6376275777381271</v>
      </c>
      <c r="H18">
        <v>7</v>
      </c>
      <c r="I18">
        <f t="shared" si="32"/>
        <v>3.0128319692421992</v>
      </c>
      <c r="J18">
        <f t="shared" si="33"/>
        <v>0.4789749110076319</v>
      </c>
      <c r="K18">
        <f t="shared" si="34"/>
        <v>2.5377359154022328</v>
      </c>
      <c r="L18">
        <f t="shared" si="35"/>
        <v>0.40444642609167214</v>
      </c>
      <c r="N18">
        <v>15</v>
      </c>
      <c r="O18">
        <f>N18/'0%'!$A$30</f>
        <v>4.4257441089238327E-2</v>
      </c>
      <c r="P18">
        <v>39.523983442902363</v>
      </c>
      <c r="Q18">
        <f t="shared" si="54"/>
        <v>7.0939057426047825</v>
      </c>
      <c r="R18">
        <v>0.91510429348267186</v>
      </c>
      <c r="S18">
        <f>(R18/PI())^(1/2)*2</f>
        <v>1.0794197394985279</v>
      </c>
      <c r="T18">
        <v>5</v>
      </c>
      <c r="U18">
        <f t="shared" si="48"/>
        <v>4.4572324332451263</v>
      </c>
      <c r="V18">
        <f t="shared" si="49"/>
        <v>0.64906528202059988</v>
      </c>
      <c r="W18">
        <f t="shared" si="50"/>
        <v>3.0072430015531273</v>
      </c>
      <c r="X18">
        <f t="shared" si="51"/>
        <v>0.47816852286926809</v>
      </c>
      <c r="Z18">
        <v>15</v>
      </c>
      <c r="AA18">
        <f>Z18/'0%'!$A$30</f>
        <v>4.4257441089238327E-2</v>
      </c>
      <c r="AB18">
        <v>38.345508475944897</v>
      </c>
      <c r="AC18">
        <f t="shared" si="52"/>
        <v>6.9873469753941952</v>
      </c>
      <c r="AD18">
        <v>1.8098524448081135</v>
      </c>
      <c r="AE18">
        <f t="shared" si="53"/>
        <v>1.5180170298337576</v>
      </c>
      <c r="AF18">
        <v>5</v>
      </c>
      <c r="AG18">
        <f t="shared" si="45"/>
        <v>4.3902795851962528</v>
      </c>
      <c r="AH18">
        <f t="shared" si="46"/>
        <v>0.64249217820148752</v>
      </c>
      <c r="AI18">
        <f t="shared" si="47"/>
        <v>2.7346649727802186</v>
      </c>
      <c r="AJ18">
        <f t="shared" si="55"/>
        <v>0.43690412796919481</v>
      </c>
      <c r="AM18" s="45">
        <f t="shared" si="16"/>
        <v>13.888888888888888</v>
      </c>
      <c r="AN18" s="14">
        <f t="shared" si="16"/>
        <v>4.0979112119665116E-2</v>
      </c>
      <c r="AO18" s="14">
        <f t="shared" si="17"/>
        <v>6.9314507088471906</v>
      </c>
      <c r="AP18" s="14">
        <f t="shared" si="18"/>
        <v>0.19646032799497073</v>
      </c>
      <c r="AQ18" s="14">
        <f t="shared" si="19"/>
        <v>3.4657253544235953</v>
      </c>
      <c r="AR18" s="14">
        <f t="shared" si="20"/>
        <v>9.8230163997485367E-2</v>
      </c>
      <c r="AS18" s="14">
        <f t="shared" si="21"/>
        <v>1.4116881156901375</v>
      </c>
      <c r="AT18" s="14">
        <f t="shared" si="22"/>
        <v>0.29390198392534372</v>
      </c>
      <c r="AU18" s="14">
        <f t="shared" si="23"/>
        <v>5.666666666666667</v>
      </c>
      <c r="AV18" s="14">
        <f t="shared" si="24"/>
        <v>1.1547005383792526</v>
      </c>
      <c r="AW18" s="14">
        <f t="shared" si="25"/>
        <v>3.9534479958945261</v>
      </c>
      <c r="AX18" s="14">
        <f t="shared" si="26"/>
        <v>0.89196474215015376</v>
      </c>
      <c r="AY18" s="14">
        <f t="shared" si="27"/>
        <v>1.1407274355564296</v>
      </c>
      <c r="AZ18" s="14">
        <f t="shared" si="28"/>
        <v>0.28969940850615289</v>
      </c>
      <c r="BA18" s="14">
        <f t="shared" si="29"/>
        <v>2.7598812965785258</v>
      </c>
      <c r="BB18" s="46">
        <f t="shared" si="38"/>
        <v>0.24518115596015722</v>
      </c>
      <c r="BC18">
        <f t="shared" si="30"/>
        <v>1.255751600157629</v>
      </c>
      <c r="BD18">
        <f t="shared" si="31"/>
        <v>0.14715009425456821</v>
      </c>
    </row>
    <row r="19" spans="2:56" x14ac:dyDescent="0.25">
      <c r="B19">
        <v>12.5</v>
      </c>
      <c r="C19">
        <f>B19/'0%'!$A$30</f>
        <v>3.6881200907698607E-2</v>
      </c>
      <c r="D19">
        <v>37.369524049993686</v>
      </c>
      <c r="E19">
        <f t="shared" si="0"/>
        <v>6.8978515342375761</v>
      </c>
      <c r="F19">
        <v>2.0608509026638049</v>
      </c>
      <c r="G19">
        <f t="shared" si="1"/>
        <v>1.6198632241873732</v>
      </c>
      <c r="H19">
        <v>6</v>
      </c>
      <c r="I19">
        <f t="shared" ref="I19" si="56">PI()*E19/H19</f>
        <v>3.6117066175856425</v>
      </c>
      <c r="J19">
        <f t="shared" ref="J19" si="57">LOG(I19)</f>
        <v>0.55771246491430904</v>
      </c>
      <c r="K19">
        <f t="shared" ref="K19" si="58">(E19-G19)/2</f>
        <v>2.6389941550251015</v>
      </c>
      <c r="L19">
        <f t="shared" ref="L19" si="59">LOG(K19)</f>
        <v>0.42143842832419653</v>
      </c>
      <c r="N19">
        <v>17.5</v>
      </c>
      <c r="O19">
        <f>N19/'0%'!$A$30</f>
        <v>5.1633681270778047E-2</v>
      </c>
      <c r="P19">
        <v>44.031024267510759</v>
      </c>
      <c r="Q19">
        <f t="shared" si="54"/>
        <v>7.4874589342839339</v>
      </c>
      <c r="R19">
        <v>0.70814057300543787</v>
      </c>
      <c r="S19">
        <f>(R19/PI())^(1/2)*2</f>
        <v>0.94954335381905597</v>
      </c>
      <c r="T19">
        <v>5</v>
      </c>
      <c r="U19">
        <f t="shared" si="48"/>
        <v>4.7045091964003332</v>
      </c>
      <c r="V19">
        <f t="shared" si="49"/>
        <v>0.67251432183056914</v>
      </c>
      <c r="W19">
        <f t="shared" si="50"/>
        <v>3.2689577902324389</v>
      </c>
      <c r="X19">
        <f t="shared" si="51"/>
        <v>0.51440931287541813</v>
      </c>
      <c r="Z19">
        <v>17.5</v>
      </c>
      <c r="AA19">
        <f>Z19/'0%'!$A$30</f>
        <v>5.1633681270778047E-2</v>
      </c>
      <c r="AB19">
        <v>41.80586883145547</v>
      </c>
      <c r="AC19">
        <f t="shared" si="52"/>
        <v>7.2958128675439786</v>
      </c>
      <c r="AD19">
        <v>1.4712453098336034</v>
      </c>
      <c r="AE19">
        <f t="shared" si="53"/>
        <v>1.3686663978071065</v>
      </c>
      <c r="AF19">
        <v>5</v>
      </c>
      <c r="AG19">
        <f t="shared" si="45"/>
        <v>4.5840944213284089</v>
      </c>
      <c r="AH19">
        <f t="shared" si="46"/>
        <v>0.66125355447407608</v>
      </c>
      <c r="AI19">
        <f t="shared" si="47"/>
        <v>2.963573234868436</v>
      </c>
      <c r="AJ19">
        <f t="shared" si="55"/>
        <v>0.47181566385317353</v>
      </c>
      <c r="AM19" s="45">
        <f t="shared" si="16"/>
        <v>15.833333333333334</v>
      </c>
      <c r="AN19" s="14">
        <f t="shared" si="16"/>
        <v>4.6716187816418231E-2</v>
      </c>
      <c r="AO19" s="14">
        <f t="shared" si="17"/>
        <v>7.2270411120218299</v>
      </c>
      <c r="AP19" s="14">
        <f t="shared" si="18"/>
        <v>0.30075968366048522</v>
      </c>
      <c r="AQ19" s="14">
        <f t="shared" si="19"/>
        <v>3.6135205560109149</v>
      </c>
      <c r="AR19" s="14">
        <f t="shared" si="20"/>
        <v>0.15037984183024261</v>
      </c>
      <c r="AS19" s="14">
        <f t="shared" si="21"/>
        <v>1.3126909919378453</v>
      </c>
      <c r="AT19" s="14">
        <f t="shared" si="22"/>
        <v>0.33864748146017654</v>
      </c>
      <c r="AU19" s="14">
        <f t="shared" si="23"/>
        <v>5.333333333333333</v>
      </c>
      <c r="AV19" s="14">
        <f t="shared" si="24"/>
        <v>0.57735026918962584</v>
      </c>
      <c r="AW19" s="14">
        <f t="shared" si="25"/>
        <v>4.3001034117714614</v>
      </c>
      <c r="AX19" s="14">
        <f t="shared" si="26"/>
        <v>0.63800435538022948</v>
      </c>
      <c r="AY19" s="14">
        <f t="shared" si="27"/>
        <v>1.1900038605338634</v>
      </c>
      <c r="AZ19" s="14">
        <f t="shared" si="28"/>
        <v>0.22608338185477372</v>
      </c>
      <c r="BA19" s="14">
        <f t="shared" si="29"/>
        <v>2.9571750600419922</v>
      </c>
      <c r="BB19" s="46">
        <f t="shared" si="38"/>
        <v>0.31970358256033088</v>
      </c>
      <c r="BC19">
        <f t="shared" si="30"/>
        <v>1.2219501661696019</v>
      </c>
      <c r="BD19">
        <f t="shared" si="31"/>
        <v>0.18295896478214349</v>
      </c>
    </row>
    <row r="20" spans="2:56" x14ac:dyDescent="0.25">
      <c r="N20">
        <v>20</v>
      </c>
      <c r="O20">
        <f>N20/'0%'!$A$30</f>
        <v>5.9009921452317766E-2</v>
      </c>
      <c r="P20">
        <v>46.887427968509051</v>
      </c>
      <c r="Q20">
        <f t="shared" si="54"/>
        <v>7.7265081013629437</v>
      </c>
      <c r="R20">
        <v>0.44740686632578525</v>
      </c>
      <c r="S20">
        <f>(R20/PI())^(1/2)*2</f>
        <v>0.75475566562433205</v>
      </c>
      <c r="T20">
        <v>5</v>
      </c>
      <c r="U20">
        <f t="shared" si="48"/>
        <v>4.8547082178287688</v>
      </c>
      <c r="V20">
        <f t="shared" si="49"/>
        <v>0.68616313265907825</v>
      </c>
      <c r="W20">
        <f t="shared" si="50"/>
        <v>3.4858762178693059</v>
      </c>
      <c r="X20">
        <f t="shared" si="51"/>
        <v>0.54231196141689786</v>
      </c>
      <c r="Z20">
        <v>20</v>
      </c>
      <c r="AA20">
        <f>Z20/'0%'!$A$30</f>
        <v>5.9009921452317766E-2</v>
      </c>
      <c r="AB20">
        <v>44.98360796938001</v>
      </c>
      <c r="AC20">
        <f t="shared" si="52"/>
        <v>7.5680187983037177</v>
      </c>
      <c r="AD20">
        <v>1.1051835422935923</v>
      </c>
      <c r="AE20">
        <f t="shared" si="53"/>
        <v>1.1862391791871856</v>
      </c>
      <c r="AF20">
        <v>5</v>
      </c>
      <c r="AG20">
        <f t="shared" si="45"/>
        <v>4.7551264517960821</v>
      </c>
      <c r="AH20">
        <f t="shared" si="46"/>
        <v>0.67716207050309796</v>
      </c>
      <c r="AI20">
        <f t="shared" si="47"/>
        <v>3.1908898095582661</v>
      </c>
      <c r="AJ20">
        <f t="shared" si="55"/>
        <v>0.50391180703679472</v>
      </c>
      <c r="AM20" s="45">
        <f t="shared" si="16"/>
        <v>20</v>
      </c>
      <c r="AN20" s="14">
        <f t="shared" si="16"/>
        <v>5.9009921452317766E-2</v>
      </c>
      <c r="AO20" s="14">
        <f t="shared" si="17"/>
        <v>7.6472634498333303</v>
      </c>
      <c r="AP20" s="14">
        <f t="shared" si="18"/>
        <v>0.11206886093870856</v>
      </c>
      <c r="AQ20" s="14">
        <f t="shared" si="19"/>
        <v>3.8236317249166651</v>
      </c>
      <c r="AR20" s="14">
        <f t="shared" si="20"/>
        <v>5.6034430469354281E-2</v>
      </c>
      <c r="AS20" s="14">
        <f t="shared" si="21"/>
        <v>0.97049742240575876</v>
      </c>
      <c r="AT20" s="14">
        <f t="shared" si="22"/>
        <v>0.30510491841049159</v>
      </c>
      <c r="AU20" s="14">
        <f t="shared" si="23"/>
        <v>5</v>
      </c>
      <c r="AV20" s="14">
        <f t="shared" si="24"/>
        <v>0</v>
      </c>
      <c r="AW20" s="14">
        <f t="shared" si="25"/>
        <v>4.8049173348124254</v>
      </c>
      <c r="AX20" s="14">
        <f t="shared" si="26"/>
        <v>7.0414942044244588E-2</v>
      </c>
      <c r="AY20" s="14">
        <f t="shared" si="27"/>
        <v>1.2566370614359172</v>
      </c>
      <c r="AZ20" s="14">
        <f t="shared" si="28"/>
        <v>3.6831445656958117E-2</v>
      </c>
      <c r="BA20" s="14">
        <f t="shared" si="29"/>
        <v>3.338383013713786</v>
      </c>
      <c r="BB20" s="46">
        <f t="shared" si="38"/>
        <v>0.20858688967460007</v>
      </c>
      <c r="BC20">
        <f t="shared" si="30"/>
        <v>1.1453544153590285</v>
      </c>
      <c r="BD20">
        <f t="shared" si="31"/>
        <v>8.8348264513860394E-2</v>
      </c>
    </row>
    <row r="21" spans="2:56" x14ac:dyDescent="0.25">
      <c r="N21">
        <v>22.5</v>
      </c>
      <c r="O21">
        <f>N21/'0%'!$A$30</f>
        <v>6.6386161633857493E-2</v>
      </c>
      <c r="P21">
        <v>48.351391932473014</v>
      </c>
      <c r="Q21">
        <f t="shared" si="54"/>
        <v>7.8462031742374192</v>
      </c>
      <c r="R21">
        <v>0.21355815274734194</v>
      </c>
      <c r="S21">
        <f>(R21/PI())^(1/2)*2</f>
        <v>0.52145055870955592</v>
      </c>
      <c r="T21">
        <v>4</v>
      </c>
      <c r="U21">
        <f t="shared" si="48"/>
        <v>6.1623935626892976</v>
      </c>
      <c r="V21">
        <f t="shared" si="49"/>
        <v>0.78974943118412511</v>
      </c>
      <c r="W21">
        <f t="shared" si="50"/>
        <v>3.6623763077639317</v>
      </c>
      <c r="X21">
        <f t="shared" si="51"/>
        <v>0.5637629658501625</v>
      </c>
      <c r="Z21">
        <v>22.5</v>
      </c>
      <c r="AA21">
        <f>Z21/'0%'!$A$30</f>
        <v>6.6386161633857493E-2</v>
      </c>
      <c r="AB21">
        <v>46.859674528022566</v>
      </c>
      <c r="AC21">
        <f t="shared" si="52"/>
        <v>7.7242210392050117</v>
      </c>
      <c r="AD21">
        <v>0.70682220702946252</v>
      </c>
      <c r="AE21">
        <f t="shared" si="53"/>
        <v>0.94865904575189486</v>
      </c>
      <c r="AF21">
        <v>5</v>
      </c>
      <c r="AG21">
        <f t="shared" si="45"/>
        <v>4.8532712142940362</v>
      </c>
      <c r="AH21">
        <f t="shared" si="46"/>
        <v>0.68603456157700471</v>
      </c>
      <c r="AI21">
        <f t="shared" si="47"/>
        <v>3.3877809967265584</v>
      </c>
      <c r="AJ21">
        <f t="shared" si="55"/>
        <v>0.52991532757739257</v>
      </c>
      <c r="AM21" s="45">
        <f t="shared" ref="AM21:AN21" si="60">AVERAGE(B21,N21,Z21)</f>
        <v>22.5</v>
      </c>
      <c r="AN21" s="14">
        <f t="shared" si="60"/>
        <v>6.6386161633857493E-2</v>
      </c>
      <c r="AO21" s="14">
        <f t="shared" si="17"/>
        <v>7.7852121067212154</v>
      </c>
      <c r="AP21" s="14">
        <f t="shared" si="18"/>
        <v>8.6254394865028478E-2</v>
      </c>
      <c r="AQ21" s="14">
        <f t="shared" si="19"/>
        <v>3.8926060533606077</v>
      </c>
      <c r="AR21" s="14">
        <f t="shared" si="20"/>
        <v>4.3127197432514239E-2</v>
      </c>
      <c r="AS21" s="14">
        <f t="shared" si="21"/>
        <v>0.73505480223072539</v>
      </c>
      <c r="AT21" s="14">
        <f t="shared" si="22"/>
        <v>0.30208201816808322</v>
      </c>
      <c r="AU21" s="14">
        <f t="shared" si="23"/>
        <v>4.5</v>
      </c>
      <c r="AV21" s="14">
        <f t="shared" si="24"/>
        <v>0.70710678118654757</v>
      </c>
      <c r="AW21" s="14">
        <f t="shared" si="25"/>
        <v>5.5078323884916669</v>
      </c>
      <c r="AX21" s="14">
        <f t="shared" si="26"/>
        <v>0.91426102711421975</v>
      </c>
      <c r="AY21" s="14">
        <f t="shared" si="27"/>
        <v>1.4149472905783991</v>
      </c>
      <c r="AZ21" s="14">
        <f t="shared" si="28"/>
        <v>0.25054776283605751</v>
      </c>
      <c r="BA21" s="14">
        <f t="shared" si="29"/>
        <v>3.5250786522452451</v>
      </c>
      <c r="BB21" s="46">
        <f t="shared" si="38"/>
        <v>0.19416820651655586</v>
      </c>
      <c r="BC21">
        <f t="shared" si="30"/>
        <v>1.1042607661764572</v>
      </c>
      <c r="BD21">
        <f t="shared" si="31"/>
        <v>7.3059229405720905E-2</v>
      </c>
    </row>
    <row r="22" spans="2:56" ht="15.75" thickBot="1" x14ac:dyDescent="0.3">
      <c r="N22">
        <v>25</v>
      </c>
      <c r="O22">
        <f>N22/'0%'!$A$30</f>
        <v>7.3762401815397213E-2</v>
      </c>
      <c r="P22">
        <v>52.348125152179207</v>
      </c>
      <c r="Q22">
        <f t="shared" si="54"/>
        <v>8.1640494263876171</v>
      </c>
      <c r="R22">
        <v>0</v>
      </c>
      <c r="S22">
        <f>(R22/PI())^(1/2)*2</f>
        <v>0</v>
      </c>
      <c r="T22">
        <v>4</v>
      </c>
      <c r="U22">
        <f t="shared" si="48"/>
        <v>6.4120294253708252</v>
      </c>
      <c r="V22">
        <f t="shared" si="49"/>
        <v>0.80699550670251496</v>
      </c>
      <c r="W22">
        <f t="shared" si="50"/>
        <v>4.0820247131938086</v>
      </c>
      <c r="X22">
        <f t="shared" si="51"/>
        <v>0.61087562967236242</v>
      </c>
      <c r="Z22">
        <v>25</v>
      </c>
      <c r="AA22">
        <f>Z22/'0%'!$A$30</f>
        <v>7.3762401815397213E-2</v>
      </c>
      <c r="AB22">
        <v>48.957531451704071</v>
      </c>
      <c r="AC22">
        <f t="shared" si="52"/>
        <v>7.8952305258887217</v>
      </c>
      <c r="AD22">
        <v>0</v>
      </c>
      <c r="AE22">
        <f t="shared" si="53"/>
        <v>0</v>
      </c>
      <c r="AF22">
        <v>4</v>
      </c>
      <c r="AG22">
        <f t="shared" si="45"/>
        <v>6.2008995546324721</v>
      </c>
      <c r="AH22">
        <f t="shared" si="46"/>
        <v>0.79245469647803257</v>
      </c>
      <c r="AI22">
        <f t="shared" si="47"/>
        <v>3.9476152629443608</v>
      </c>
      <c r="AJ22">
        <f t="shared" si="55"/>
        <v>0.59633481944787992</v>
      </c>
      <c r="AM22" s="47">
        <f t="shared" ref="AM22" si="61">AVERAGE(B22,N22,Z22)</f>
        <v>25</v>
      </c>
      <c r="AN22" s="16">
        <f t="shared" ref="AN22" si="62">AVERAGE(C22,O22,AA22)</f>
        <v>7.3762401815397213E-2</v>
      </c>
      <c r="AO22" s="16">
        <f t="shared" ref="AO22" si="63">AVERAGE(E22,Q22,AC22)</f>
        <v>8.0296399761381689</v>
      </c>
      <c r="AP22" s="16">
        <f t="shared" ref="AP22" si="64">_xlfn.STDEV.S(E22,Q22,AC22)</f>
        <v>0.19008366745388075</v>
      </c>
      <c r="AQ22" s="14">
        <f>AO22/2</f>
        <v>4.0148199880690845</v>
      </c>
      <c r="AR22" s="14">
        <f>AP22/2</f>
        <v>9.5041833726940375E-2</v>
      </c>
      <c r="AS22" s="16">
        <f t="shared" ref="AS22" si="65">AVERAGE(G22,S22,AE22)</f>
        <v>0</v>
      </c>
      <c r="AT22" s="16">
        <f t="shared" ref="AT22" si="66">_xlfn.STDEV.S(G22,S22,AE22)</f>
        <v>0</v>
      </c>
      <c r="AU22" s="16">
        <f t="shared" ref="AU22" si="67">AVERAGE(H22,T22,AF22)</f>
        <v>4</v>
      </c>
      <c r="AV22" s="16">
        <f t="shared" ref="AV22" si="68">_xlfn.STDEV.S(H22,T22,AF22)</f>
        <v>0</v>
      </c>
      <c r="AW22" s="16">
        <f t="shared" ref="AW22" si="69">AVERAGE(I22,U22,AG22)</f>
        <v>6.3064644900016482</v>
      </c>
      <c r="AX22" s="16">
        <f t="shared" ref="AX22" si="70">PI()/AU22*AP22+PI()*AO22/AU22^2*AV22</f>
        <v>0.14929136331012927</v>
      </c>
      <c r="AY22" s="14">
        <f t="shared" si="27"/>
        <v>1.5707963267948966</v>
      </c>
      <c r="AZ22" s="14">
        <f t="shared" si="28"/>
        <v>7.43701405063147E-2</v>
      </c>
      <c r="BA22" s="16">
        <f t="shared" ref="BA22" si="71">AVERAGE(K22,W22,AI22)</f>
        <v>4.0148199880690845</v>
      </c>
      <c r="BB22" s="46">
        <f t="shared" si="38"/>
        <v>9.5041833726940375E-2</v>
      </c>
      <c r="BC22">
        <f t="shared" si="30"/>
        <v>1</v>
      </c>
      <c r="BD22">
        <f t="shared" si="31"/>
        <v>4.7345501920075111E-2</v>
      </c>
    </row>
    <row r="24" spans="2:56" ht="15.75" thickBot="1" x14ac:dyDescent="0.3"/>
    <row r="25" spans="2:56" x14ac:dyDescent="0.25">
      <c r="C25" s="22" t="str">
        <f>B3</f>
        <v>t (h)</v>
      </c>
      <c r="D25" s="10" t="str">
        <f>H3</f>
        <v>Nro Lobulos</v>
      </c>
      <c r="E25" s="9" t="str">
        <f>I3</f>
        <v>Wavelenght [mm]</v>
      </c>
      <c r="F25" s="9" t="str">
        <f>K3</f>
        <v>Espesor corona[mm]</v>
      </c>
      <c r="G25" s="10" t="str">
        <f>N3</f>
        <v>t (h)</v>
      </c>
      <c r="H25" s="10" t="str">
        <f>T3</f>
        <v>Nro Lobulos</v>
      </c>
      <c r="I25" s="9" t="str">
        <f>U3</f>
        <v>Wavelenght [mm]</v>
      </c>
      <c r="J25" s="9" t="str">
        <f>W3</f>
        <v>Espesor corona[mm]</v>
      </c>
      <c r="K25" s="10" t="str">
        <f>Z3</f>
        <v>t (h)</v>
      </c>
      <c r="L25" s="10" t="str">
        <f>AF3</f>
        <v>Nro Lobulos</v>
      </c>
      <c r="M25" s="9" t="str">
        <f>AG3</f>
        <v>Wavelenght [mm]</v>
      </c>
      <c r="N25" s="9" t="str">
        <f>AI3</f>
        <v>Espesor corona[mm]</v>
      </c>
      <c r="O25" s="10" t="s">
        <v>16</v>
      </c>
      <c r="P25" s="10" t="s">
        <v>17</v>
      </c>
      <c r="Q25" s="10" t="s">
        <v>18</v>
      </c>
      <c r="R25" s="10" t="s">
        <v>21</v>
      </c>
      <c r="S25" s="10" t="s">
        <v>22</v>
      </c>
      <c r="T25" s="10" t="s">
        <v>23</v>
      </c>
      <c r="U25" s="10" t="s">
        <v>24</v>
      </c>
      <c r="V25" s="11" t="s">
        <v>19</v>
      </c>
      <c r="W25" s="10" t="s">
        <v>20</v>
      </c>
      <c r="X25" s="21" t="s">
        <v>25</v>
      </c>
      <c r="Y25" s="19" t="s">
        <v>26</v>
      </c>
    </row>
    <row r="26" spans="2:56" x14ac:dyDescent="0.25">
      <c r="C26" s="12">
        <v>0.5</v>
      </c>
      <c r="D26" s="13">
        <f>H7</f>
        <v>52</v>
      </c>
      <c r="E26" s="14">
        <f>I7</f>
        <v>0.20376521296799191</v>
      </c>
      <c r="F26" s="14">
        <f>K7</f>
        <v>0.42234001241860408</v>
      </c>
      <c r="G26" s="13">
        <v>0.5</v>
      </c>
      <c r="H26" s="13">
        <f t="shared" ref="H26:I26" si="72">T7</f>
        <v>40</v>
      </c>
      <c r="I26" s="14">
        <f t="shared" si="72"/>
        <v>0.25679538195872981</v>
      </c>
      <c r="J26" s="14">
        <f t="shared" ref="J26:J27" si="73">W7</f>
        <v>0.38093391981188218</v>
      </c>
      <c r="K26" s="13">
        <v>0.5</v>
      </c>
      <c r="L26" s="13">
        <f>AF7</f>
        <v>48</v>
      </c>
      <c r="M26" s="14">
        <f>AG7</f>
        <v>0.22526617739641305</v>
      </c>
      <c r="N26" s="14">
        <f>AI7</f>
        <v>0.4398004042134469</v>
      </c>
      <c r="O26" s="13">
        <f t="shared" ref="O26:O41" si="74">AVERAGE(C26,G26,K26)</f>
        <v>0.5</v>
      </c>
      <c r="P26" s="13">
        <f t="shared" ref="P26:P41" si="75">AVERAGE(D26,H26,L26)</f>
        <v>46.666666666666664</v>
      </c>
      <c r="Q26" s="13">
        <f t="shared" ref="Q26:Q41" si="76">_xlfn.STDEV.S(D26,H26,L26)</f>
        <v>6.1101009266077995</v>
      </c>
      <c r="R26" s="13">
        <f t="shared" ref="R26:R41" si="77">AVERAGE(E26,I26,M26)</f>
        <v>0.22860892410771161</v>
      </c>
      <c r="S26" s="13">
        <f t="shared" ref="S26:S41" si="78">_xlfn.STDEV.S(E26,I26,M26)</f>
        <v>2.667264839640934E-2</v>
      </c>
      <c r="T26" s="13">
        <f t="shared" ref="T26:T41" si="79">AVERAGE(F26,J26,N26)</f>
        <v>0.41435811214797774</v>
      </c>
      <c r="U26" s="13">
        <f t="shared" ref="U26:U41" si="80">_xlfn.STDEV.S(F26,J26,N26)</f>
        <v>3.0234066802161837E-2</v>
      </c>
      <c r="V26" s="13">
        <f t="shared" ref="V26:V41" si="81">O26-K26</f>
        <v>0</v>
      </c>
      <c r="W26" s="13">
        <f t="shared" ref="W26:W41" si="82">Q26/P26*100</f>
        <v>13.093073414159569</v>
      </c>
      <c r="X26" s="13">
        <f t="shared" ref="X26:X41" si="83">S26/R26*100</f>
        <v>11.667369723433119</v>
      </c>
      <c r="Y26" s="15">
        <f t="shared" ref="Y26:Y41" si="84">U26/T26*100</f>
        <v>7.2966030869849332</v>
      </c>
    </row>
    <row r="27" spans="2:56" x14ac:dyDescent="0.25">
      <c r="C27" s="12">
        <v>0.66666666666666663</v>
      </c>
      <c r="D27" s="13">
        <f>H8</f>
        <v>42</v>
      </c>
      <c r="E27" s="14">
        <f>I8</f>
        <v>0.26058572126857849</v>
      </c>
      <c r="F27" s="14">
        <f>K8</f>
        <v>0.49991990551737131</v>
      </c>
      <c r="G27" s="13">
        <v>0.65</v>
      </c>
      <c r="H27" s="13">
        <f t="shared" ref="H27:I27" si="85">T8</f>
        <v>36</v>
      </c>
      <c r="I27" s="14">
        <f t="shared" si="85"/>
        <v>0.30266063757793082</v>
      </c>
      <c r="J27" s="14">
        <f t="shared" si="73"/>
        <v>0.48333586323568078</v>
      </c>
      <c r="K27" s="13">
        <v>0.65</v>
      </c>
      <c r="L27" s="13">
        <f t="shared" ref="L27:M27" si="86">AF8</f>
        <v>36</v>
      </c>
      <c r="M27" s="14">
        <f t="shared" si="86"/>
        <v>0.31779217578715713</v>
      </c>
      <c r="N27" s="14">
        <f t="shared" ref="N27:N33" si="87">AI8</f>
        <v>0.56129123373743806</v>
      </c>
      <c r="O27" s="13">
        <f t="shared" si="74"/>
        <v>0.65555555555555556</v>
      </c>
      <c r="P27" s="13">
        <f t="shared" si="75"/>
        <v>38</v>
      </c>
      <c r="Q27" s="13">
        <f t="shared" si="76"/>
        <v>3.4641016151377544</v>
      </c>
      <c r="R27" s="13">
        <f t="shared" si="77"/>
        <v>0.29367951154455546</v>
      </c>
      <c r="S27" s="13">
        <f t="shared" si="78"/>
        <v>2.9641863609885952E-2</v>
      </c>
      <c r="T27" s="13">
        <f t="shared" si="79"/>
        <v>0.51484900083016338</v>
      </c>
      <c r="U27" s="13">
        <f t="shared" si="80"/>
        <v>4.1066024432131053E-2</v>
      </c>
      <c r="V27" s="13">
        <f t="shared" si="81"/>
        <v>5.5555555555555358E-3</v>
      </c>
      <c r="W27" s="13">
        <f t="shared" si="82"/>
        <v>9.1160568819414589</v>
      </c>
      <c r="X27" s="13">
        <f t="shared" si="83"/>
        <v>10.093269174274301</v>
      </c>
      <c r="Y27" s="15">
        <f t="shared" si="84"/>
        <v>7.9763240029434908</v>
      </c>
    </row>
    <row r="28" spans="2:56" x14ac:dyDescent="0.25">
      <c r="C28" s="12">
        <v>1</v>
      </c>
      <c r="D28" s="13">
        <f t="shared" ref="D28:E28" si="88">H9</f>
        <v>40</v>
      </c>
      <c r="E28" s="14">
        <f t="shared" si="88"/>
        <v>0.28686201808160761</v>
      </c>
      <c r="F28" s="14">
        <f t="shared" ref="F28:F34" si="89">K9</f>
        <v>0.60224402580372871</v>
      </c>
      <c r="G28" s="13">
        <v>1</v>
      </c>
      <c r="H28" s="13">
        <f>T9</f>
        <v>28</v>
      </c>
      <c r="I28" s="14">
        <f>U9</f>
        <v>0.41425417821378102</v>
      </c>
      <c r="J28" s="14">
        <f>W9</f>
        <v>0.6195870760382598</v>
      </c>
      <c r="K28" s="13">
        <v>1</v>
      </c>
      <c r="L28" s="13">
        <f t="shared" ref="L28:M28" si="90">AF9</f>
        <v>26</v>
      </c>
      <c r="M28" s="14">
        <f t="shared" si="90"/>
        <v>0.46243043908326142</v>
      </c>
      <c r="N28" s="14">
        <f t="shared" si="87"/>
        <v>0.66729296901517787</v>
      </c>
      <c r="O28" s="13">
        <f t="shared" si="74"/>
        <v>1</v>
      </c>
      <c r="P28" s="13">
        <f t="shared" si="75"/>
        <v>31.333333333333332</v>
      </c>
      <c r="Q28" s="13">
        <f t="shared" si="76"/>
        <v>7.5718777944003595</v>
      </c>
      <c r="R28" s="13">
        <f t="shared" si="77"/>
        <v>0.38784887845955002</v>
      </c>
      <c r="S28" s="13">
        <f t="shared" si="78"/>
        <v>9.0713822015096215E-2</v>
      </c>
      <c r="T28" s="13">
        <f t="shared" si="79"/>
        <v>0.62970802361905542</v>
      </c>
      <c r="U28" s="13">
        <f t="shared" si="80"/>
        <v>3.3684810199576525E-2</v>
      </c>
      <c r="V28" s="13">
        <f t="shared" si="81"/>
        <v>0</v>
      </c>
      <c r="W28" s="13">
        <f t="shared" si="82"/>
        <v>24.165567428937319</v>
      </c>
      <c r="X28" s="13">
        <f t="shared" si="83"/>
        <v>23.388960766211689</v>
      </c>
      <c r="Y28" s="15">
        <f t="shared" si="84"/>
        <v>5.3492744154637446</v>
      </c>
    </row>
    <row r="29" spans="2:56" x14ac:dyDescent="0.25">
      <c r="C29" s="12">
        <v>1.6666666666666667</v>
      </c>
      <c r="D29" s="13">
        <f t="shared" ref="D29:E29" si="91">H10</f>
        <v>26</v>
      </c>
      <c r="E29" s="14">
        <f t="shared" si="91"/>
        <v>0.4899428556583057</v>
      </c>
      <c r="F29" s="14">
        <f t="shared" si="89"/>
        <v>0.83792137022112145</v>
      </c>
      <c r="G29" s="13">
        <v>1.65</v>
      </c>
      <c r="H29" s="13">
        <f t="shared" ref="H29:I29" si="92">T10</f>
        <v>20</v>
      </c>
      <c r="I29" s="14">
        <f t="shared" si="92"/>
        <v>0.63682307910661606</v>
      </c>
      <c r="J29" s="14">
        <f t="shared" ref="J29:J34" si="93">W10</f>
        <v>0.88344328407795603</v>
      </c>
      <c r="K29" s="13">
        <v>1.65</v>
      </c>
      <c r="L29" s="13">
        <f t="shared" ref="L29:M29" si="94">AF10</f>
        <v>22</v>
      </c>
      <c r="M29" s="14">
        <f t="shared" si="94"/>
        <v>0.60607437757561755</v>
      </c>
      <c r="N29" s="14">
        <f t="shared" si="87"/>
        <v>0.91525311881082683</v>
      </c>
      <c r="O29" s="13">
        <f t="shared" si="74"/>
        <v>1.6555555555555557</v>
      </c>
      <c r="P29" s="13">
        <f t="shared" si="75"/>
        <v>22.666666666666668</v>
      </c>
      <c r="Q29" s="13">
        <f t="shared" si="76"/>
        <v>3.0550504633038997</v>
      </c>
      <c r="R29" s="13">
        <f t="shared" si="77"/>
        <v>0.57761343744684635</v>
      </c>
      <c r="S29" s="13">
        <f t="shared" si="78"/>
        <v>7.7465920538108898E-2</v>
      </c>
      <c r="T29" s="13">
        <f t="shared" si="79"/>
        <v>0.87887259103663473</v>
      </c>
      <c r="U29" s="13">
        <f t="shared" si="80"/>
        <v>3.8867959312830366E-2</v>
      </c>
      <c r="V29" s="13">
        <f t="shared" si="81"/>
        <v>5.5555555555557579E-3</v>
      </c>
      <c r="W29" s="13">
        <f t="shared" si="82"/>
        <v>13.478163808693674</v>
      </c>
      <c r="X29" s="13">
        <f t="shared" si="83"/>
        <v>13.411377837835973</v>
      </c>
      <c r="Y29" s="15">
        <f t="shared" si="84"/>
        <v>4.42247940250195</v>
      </c>
    </row>
    <row r="30" spans="2:56" x14ac:dyDescent="0.25">
      <c r="C30" s="12">
        <v>2.5</v>
      </c>
      <c r="D30" s="13">
        <f t="shared" ref="D30:E30" si="95">H11</f>
        <v>20</v>
      </c>
      <c r="E30" s="14">
        <f t="shared" si="95"/>
        <v>0.70979781790698848</v>
      </c>
      <c r="F30" s="14">
        <f t="shared" si="89"/>
        <v>1.1014484695893774</v>
      </c>
      <c r="G30" s="13">
        <v>2.5</v>
      </c>
      <c r="H30" s="13">
        <f t="shared" ref="H30:I30" si="96">T11</f>
        <v>16</v>
      </c>
      <c r="I30" s="14">
        <f t="shared" si="96"/>
        <v>0.86929467027960949</v>
      </c>
      <c r="J30" s="14">
        <f t="shared" si="93"/>
        <v>1.0939840683981321</v>
      </c>
      <c r="K30" s="13">
        <v>2.5</v>
      </c>
      <c r="L30" s="13">
        <f t="shared" ref="L30:M30" si="97">AF11</f>
        <v>17</v>
      </c>
      <c r="M30" s="14">
        <f t="shared" si="97"/>
        <v>0.85576350379997834</v>
      </c>
      <c r="N30" s="14">
        <f t="shared" si="87"/>
        <v>1.1375516897576632</v>
      </c>
      <c r="O30" s="13">
        <f t="shared" si="74"/>
        <v>2.5</v>
      </c>
      <c r="P30" s="13">
        <f t="shared" si="75"/>
        <v>17.666666666666668</v>
      </c>
      <c r="Q30" s="13">
        <f t="shared" si="76"/>
        <v>2.0816659994661331</v>
      </c>
      <c r="R30" s="13">
        <f t="shared" si="77"/>
        <v>0.8116186639955254</v>
      </c>
      <c r="S30" s="13">
        <f t="shared" si="78"/>
        <v>8.843860378937482E-2</v>
      </c>
      <c r="T30" s="13">
        <f t="shared" si="79"/>
        <v>1.1109947425817241</v>
      </c>
      <c r="U30" s="13">
        <f t="shared" si="80"/>
        <v>2.3299847719785109E-2</v>
      </c>
      <c r="V30" s="13">
        <f t="shared" si="81"/>
        <v>0</v>
      </c>
      <c r="W30" s="13">
        <f t="shared" si="82"/>
        <v>11.783015091317733</v>
      </c>
      <c r="X30" s="13">
        <f t="shared" si="83"/>
        <v>10.896570977557312</v>
      </c>
      <c r="Y30" s="15">
        <f t="shared" si="84"/>
        <v>2.0972059386744744</v>
      </c>
    </row>
    <row r="31" spans="2:56" x14ac:dyDescent="0.25">
      <c r="C31" s="12">
        <v>3.3333333333333335</v>
      </c>
      <c r="D31" s="13">
        <f t="shared" ref="D31:E31" si="98">H12</f>
        <v>16</v>
      </c>
      <c r="E31" s="14">
        <f t="shared" si="98"/>
        <v>0.94325652439436802</v>
      </c>
      <c r="F31" s="14">
        <f t="shared" si="89"/>
        <v>1.2694802133619132</v>
      </c>
      <c r="G31" s="13">
        <v>3.35</v>
      </c>
      <c r="H31" s="13">
        <f t="shared" ref="H31:I31" si="99">T12</f>
        <v>14</v>
      </c>
      <c r="I31" s="14">
        <f t="shared" si="99"/>
        <v>1.0563259676455747</v>
      </c>
      <c r="J31" s="14">
        <f t="shared" si="93"/>
        <v>1.2787502274651721</v>
      </c>
      <c r="K31" s="13">
        <v>3.35</v>
      </c>
      <c r="L31" s="13">
        <f t="shared" ref="L31:M31" si="100">AF12</f>
        <v>16</v>
      </c>
      <c r="M31" s="14">
        <f t="shared" si="100"/>
        <v>0.95409075019949252</v>
      </c>
      <c r="N31" s="14">
        <f t="shared" si="87"/>
        <v>1.3214536705116702</v>
      </c>
      <c r="O31" s="13">
        <f t="shared" si="74"/>
        <v>3.3444444444444446</v>
      </c>
      <c r="P31" s="13">
        <f t="shared" si="75"/>
        <v>15.333333333333334</v>
      </c>
      <c r="Q31" s="13">
        <f t="shared" si="76"/>
        <v>1.1547005383792517</v>
      </c>
      <c r="R31" s="13">
        <f t="shared" si="77"/>
        <v>0.98455774741314517</v>
      </c>
      <c r="S31" s="13">
        <f t="shared" si="78"/>
        <v>6.2388726455161747E-2</v>
      </c>
      <c r="T31" s="13">
        <f t="shared" si="79"/>
        <v>1.2898947037795852</v>
      </c>
      <c r="U31" s="13">
        <f t="shared" si="80"/>
        <v>2.7721103446044348E-2</v>
      </c>
      <c r="V31" s="13">
        <f t="shared" si="81"/>
        <v>-5.5555555555555358E-3</v>
      </c>
      <c r="W31" s="13">
        <f t="shared" si="82"/>
        <v>7.5306556850820758</v>
      </c>
      <c r="X31" s="13">
        <f t="shared" si="83"/>
        <v>6.3367259684953634</v>
      </c>
      <c r="Y31" s="15">
        <f t="shared" si="84"/>
        <v>2.1490981678440382</v>
      </c>
    </row>
    <row r="32" spans="2:56" x14ac:dyDescent="0.25">
      <c r="C32" s="12">
        <v>5</v>
      </c>
      <c r="D32" s="13">
        <f t="shared" ref="D32:E32" si="101">H13</f>
        <v>12</v>
      </c>
      <c r="E32" s="14">
        <f t="shared" si="101"/>
        <v>1.4096725394952552</v>
      </c>
      <c r="F32" s="14">
        <f t="shared" si="89"/>
        <v>1.6563633923032459</v>
      </c>
      <c r="G32" s="13">
        <v>5</v>
      </c>
      <c r="H32" s="13">
        <f t="shared" ref="H32:I32" si="102">T13</f>
        <v>10</v>
      </c>
      <c r="I32" s="14">
        <f t="shared" si="102"/>
        <v>1.6437402084023094</v>
      </c>
      <c r="J32" s="14">
        <f t="shared" si="93"/>
        <v>1.6423714915936385</v>
      </c>
      <c r="K32" s="13">
        <v>5</v>
      </c>
      <c r="L32" s="13">
        <f t="shared" ref="L32:M32" si="103">AF13</f>
        <v>10</v>
      </c>
      <c r="M32" s="14">
        <f t="shared" si="103"/>
        <v>1.689840157796485</v>
      </c>
      <c r="N32" s="14">
        <f t="shared" si="87"/>
        <v>1.6109677153092838</v>
      </c>
      <c r="O32" s="13">
        <f t="shared" si="74"/>
        <v>5</v>
      </c>
      <c r="P32" s="13">
        <f t="shared" si="75"/>
        <v>10.666666666666666</v>
      </c>
      <c r="Q32" s="13">
        <f t="shared" si="76"/>
        <v>1.1547005383792517</v>
      </c>
      <c r="R32" s="13">
        <f t="shared" si="77"/>
        <v>1.5810843018980165</v>
      </c>
      <c r="S32" s="13">
        <f t="shared" si="78"/>
        <v>0.15022581519516517</v>
      </c>
      <c r="T32" s="13">
        <f t="shared" si="79"/>
        <v>1.6365675330687228</v>
      </c>
      <c r="U32" s="13">
        <f t="shared" si="80"/>
        <v>2.3247716519138841E-2</v>
      </c>
      <c r="V32" s="13">
        <f t="shared" si="81"/>
        <v>0</v>
      </c>
      <c r="W32" s="13">
        <f t="shared" si="82"/>
        <v>10.825317547305485</v>
      </c>
      <c r="X32" s="13">
        <f t="shared" si="83"/>
        <v>9.5014424603941876</v>
      </c>
      <c r="Y32" s="15">
        <f t="shared" si="84"/>
        <v>1.4205167858577223</v>
      </c>
    </row>
    <row r="33" spans="3:25" x14ac:dyDescent="0.25">
      <c r="C33" s="12">
        <v>6.666666666666667</v>
      </c>
      <c r="D33" s="13">
        <f t="shared" ref="D33:E33" si="104">H14</f>
        <v>11</v>
      </c>
      <c r="E33" s="14">
        <f t="shared" si="104"/>
        <v>1.6633988528618007</v>
      </c>
      <c r="F33" s="14">
        <f t="shared" si="89"/>
        <v>1.9527395061841815</v>
      </c>
      <c r="G33" s="13">
        <v>6.65</v>
      </c>
      <c r="H33" s="13">
        <f t="shared" ref="H33:I33" si="105">T14</f>
        <v>10</v>
      </c>
      <c r="I33" s="14">
        <f t="shared" si="105"/>
        <v>1.7621561914631045</v>
      </c>
      <c r="J33" s="14">
        <f t="shared" si="93"/>
        <v>1.9035276943072381</v>
      </c>
      <c r="K33" s="13">
        <v>6.65</v>
      </c>
      <c r="L33" s="13">
        <f t="shared" ref="L33:M33" si="106">AF14</f>
        <v>10</v>
      </c>
      <c r="M33" s="14">
        <f t="shared" si="106"/>
        <v>1.7962576932271994</v>
      </c>
      <c r="N33" s="14">
        <f t="shared" si="87"/>
        <v>1.8371226818057009</v>
      </c>
      <c r="O33" s="13">
        <f t="shared" si="74"/>
        <v>6.6555555555555559</v>
      </c>
      <c r="P33" s="13">
        <f t="shared" si="75"/>
        <v>10.333333333333334</v>
      </c>
      <c r="Q33" s="13">
        <f t="shared" si="76"/>
        <v>0.57735026918962573</v>
      </c>
      <c r="R33" s="13">
        <f t="shared" si="77"/>
        <v>1.7406042458507016</v>
      </c>
      <c r="S33" s="13">
        <f t="shared" si="78"/>
        <v>6.9001685744404892E-2</v>
      </c>
      <c r="T33" s="13">
        <f t="shared" si="79"/>
        <v>1.8977966274323734</v>
      </c>
      <c r="U33" s="13">
        <f t="shared" si="80"/>
        <v>5.8021085524869578E-2</v>
      </c>
      <c r="V33" s="13">
        <f t="shared" si="81"/>
        <v>5.5555555555555358E-3</v>
      </c>
      <c r="W33" s="13">
        <f t="shared" si="82"/>
        <v>5.5872606695770228</v>
      </c>
      <c r="X33" s="13">
        <f t="shared" si="83"/>
        <v>3.9642374714926114</v>
      </c>
      <c r="Y33" s="15">
        <f t="shared" si="84"/>
        <v>3.0572867864861415</v>
      </c>
    </row>
    <row r="34" spans="3:25" x14ac:dyDescent="0.25">
      <c r="C34" s="12">
        <v>7.5</v>
      </c>
      <c r="D34" s="13">
        <f t="shared" ref="D34:E34" si="107">H15</f>
        <v>11</v>
      </c>
      <c r="E34" s="14">
        <f t="shared" si="107"/>
        <v>1.7102222728768652</v>
      </c>
      <c r="F34" s="14">
        <f t="shared" si="89"/>
        <v>2.0601837820852968</v>
      </c>
      <c r="G34" s="13">
        <v>7.5</v>
      </c>
      <c r="H34" s="13">
        <f t="shared" ref="H34:I34" si="108">T15</f>
        <v>9</v>
      </c>
      <c r="I34" s="14">
        <f t="shared" si="108"/>
        <v>2.0557516096325865</v>
      </c>
      <c r="J34" s="14">
        <f t="shared" si="93"/>
        <v>2.0950837550749553</v>
      </c>
      <c r="K34" s="13">
        <v>7.5</v>
      </c>
      <c r="L34" s="13">
        <f t="shared" ref="L34:M36" si="109">AF15</f>
        <v>8</v>
      </c>
      <c r="M34" s="14">
        <f t="shared" si="109"/>
        <v>2.3365153232257394</v>
      </c>
      <c r="N34" s="14">
        <f t="shared" ref="N34:N41" si="110">AI15</f>
        <v>1.9946599733373724</v>
      </c>
      <c r="O34" s="13">
        <f t="shared" si="74"/>
        <v>7.5</v>
      </c>
      <c r="P34" s="13">
        <f t="shared" si="75"/>
        <v>9.3333333333333339</v>
      </c>
      <c r="Q34" s="13">
        <f t="shared" si="76"/>
        <v>1.5275252316519499</v>
      </c>
      <c r="R34" s="13">
        <f t="shared" si="77"/>
        <v>2.0341630685783971</v>
      </c>
      <c r="S34" s="13">
        <f t="shared" si="78"/>
        <v>0.31370415212021258</v>
      </c>
      <c r="T34" s="13">
        <f t="shared" si="79"/>
        <v>2.0499758368325414</v>
      </c>
      <c r="U34" s="13">
        <f t="shared" si="80"/>
        <v>5.0984170036707036E-2</v>
      </c>
      <c r="V34" s="13">
        <f t="shared" si="81"/>
        <v>0</v>
      </c>
      <c r="W34" s="13">
        <f t="shared" si="82"/>
        <v>16.36634176769946</v>
      </c>
      <c r="X34" s="13">
        <f t="shared" si="83"/>
        <v>15.421779943111888</v>
      </c>
      <c r="Y34" s="15">
        <f t="shared" si="84"/>
        <v>2.487061999495745</v>
      </c>
    </row>
    <row r="35" spans="3:25" s="38" customFormat="1" x14ac:dyDescent="0.25">
      <c r="C35" s="12">
        <f>B17</f>
        <v>10</v>
      </c>
      <c r="D35" s="13">
        <f>H17</f>
        <v>8</v>
      </c>
      <c r="E35" s="39">
        <f>I17</f>
        <v>2.5656250356729124</v>
      </c>
      <c r="F35" s="39">
        <f>K17</f>
        <v>2.3901922908995958</v>
      </c>
      <c r="G35" s="13">
        <f t="shared" ref="G35:G41" si="111">N16</f>
        <v>10</v>
      </c>
      <c r="H35" s="13">
        <f>T16</f>
        <v>6</v>
      </c>
      <c r="I35" s="39">
        <f>U16</f>
        <v>3.3023706328579649</v>
      </c>
      <c r="J35" s="39">
        <f t="shared" ref="J35:J41" si="112">W16</f>
        <v>2.4086819197953737</v>
      </c>
      <c r="K35" s="13">
        <f t="shared" ref="K35:K41" si="113">Z16</f>
        <v>10</v>
      </c>
      <c r="L35" s="13">
        <f t="shared" si="109"/>
        <v>7</v>
      </c>
      <c r="M35" s="39">
        <f t="shared" si="109"/>
        <v>2.8437858679597179</v>
      </c>
      <c r="N35" s="39">
        <f t="shared" si="110"/>
        <v>2.2514334672396799</v>
      </c>
      <c r="O35" s="13">
        <f t="shared" si="74"/>
        <v>10</v>
      </c>
      <c r="P35" s="13">
        <f t="shared" si="75"/>
        <v>7</v>
      </c>
      <c r="Q35" s="13">
        <f t="shared" si="76"/>
        <v>1</v>
      </c>
      <c r="R35" s="13">
        <f t="shared" si="77"/>
        <v>2.9039271788301981</v>
      </c>
      <c r="S35" s="13">
        <f t="shared" si="78"/>
        <v>0.37203662682296096</v>
      </c>
      <c r="T35" s="13">
        <f t="shared" si="79"/>
        <v>2.3501025593115497</v>
      </c>
      <c r="U35" s="13">
        <f t="shared" si="80"/>
        <v>8.5948582838178661E-2</v>
      </c>
      <c r="V35" s="13">
        <f t="shared" si="81"/>
        <v>0</v>
      </c>
      <c r="W35" s="13">
        <f t="shared" si="82"/>
        <v>14.285714285714285</v>
      </c>
      <c r="X35" s="13">
        <f t="shared" si="83"/>
        <v>12.811499872831872</v>
      </c>
      <c r="Y35" s="15">
        <f t="shared" si="84"/>
        <v>3.6572268941044364</v>
      </c>
    </row>
    <row r="36" spans="3:25" s="38" customFormat="1" x14ac:dyDescent="0.25">
      <c r="C36" s="12">
        <v>12.5</v>
      </c>
      <c r="D36" s="13">
        <f>H19</f>
        <v>6</v>
      </c>
      <c r="E36" s="39">
        <f>I19</f>
        <v>3.6117066175856425</v>
      </c>
      <c r="F36" s="39">
        <f>K19</f>
        <v>2.6389941550251015</v>
      </c>
      <c r="G36" s="13">
        <f t="shared" si="111"/>
        <v>12.5</v>
      </c>
      <c r="H36" s="13">
        <f>T17</f>
        <v>6</v>
      </c>
      <c r="I36" s="39">
        <f>U17</f>
        <v>3.5235908337636506</v>
      </c>
      <c r="J36" s="39">
        <f t="shared" si="112"/>
        <v>2.7452594615494306</v>
      </c>
      <c r="K36" s="13">
        <f t="shared" si="113"/>
        <v>12.5</v>
      </c>
      <c r="L36" s="13">
        <f t="shared" si="109"/>
        <v>6</v>
      </c>
      <c r="M36" s="39">
        <f t="shared" si="109"/>
        <v>3.5301415645618195</v>
      </c>
      <c r="N36" s="39">
        <f t="shared" si="110"/>
        <v>2.5593360946603037</v>
      </c>
      <c r="O36" s="13">
        <f t="shared" si="74"/>
        <v>12.5</v>
      </c>
      <c r="P36" s="13">
        <f>AVERAGE(H36,L36)</f>
        <v>6</v>
      </c>
      <c r="Q36" s="13">
        <f>_xlfn.STDEV.S(H36,L36)</f>
        <v>0</v>
      </c>
      <c r="R36" s="13">
        <f>AVERAGE(I36,M36)</f>
        <v>3.5268661991627352</v>
      </c>
      <c r="S36" s="13">
        <f>_xlfn.STDEV.S(I36,M36)</f>
        <v>4.6320661691128112E-3</v>
      </c>
      <c r="T36" s="13">
        <f>AVERAGE(J36,N36)</f>
        <v>2.6522977781048671</v>
      </c>
      <c r="U36" s="13">
        <f>_xlfn.STDEV.S(J36,N36)</f>
        <v>0.13146767350833605</v>
      </c>
      <c r="V36" s="13">
        <f t="shared" si="81"/>
        <v>0</v>
      </c>
      <c r="W36" s="13">
        <f t="shared" si="82"/>
        <v>0</v>
      </c>
      <c r="X36" s="13">
        <f t="shared" si="83"/>
        <v>0.13133660047019777</v>
      </c>
      <c r="Y36" s="15">
        <f t="shared" si="84"/>
        <v>4.9567463575780311</v>
      </c>
    </row>
    <row r="37" spans="3:25" s="38" customFormat="1" x14ac:dyDescent="0.25">
      <c r="C37" s="24"/>
      <c r="G37" s="13">
        <f t="shared" si="111"/>
        <v>15</v>
      </c>
      <c r="H37" s="13">
        <f t="shared" ref="H37:I41" si="114">T18</f>
        <v>5</v>
      </c>
      <c r="I37" s="39">
        <f t="shared" si="114"/>
        <v>4.4572324332451263</v>
      </c>
      <c r="J37" s="39">
        <f t="shared" si="112"/>
        <v>3.0072430015531273</v>
      </c>
      <c r="K37" s="13">
        <f t="shared" si="113"/>
        <v>15</v>
      </c>
      <c r="L37" s="13">
        <f t="shared" ref="L37:M41" si="115">AF18</f>
        <v>5</v>
      </c>
      <c r="M37" s="39">
        <f t="shared" si="115"/>
        <v>4.3902795851962528</v>
      </c>
      <c r="N37" s="39">
        <f t="shared" si="110"/>
        <v>2.7346649727802186</v>
      </c>
      <c r="O37" s="13">
        <f t="shared" si="74"/>
        <v>15</v>
      </c>
      <c r="P37" s="13">
        <f>AVERAGE(D36,H37,L37)</f>
        <v>5.333333333333333</v>
      </c>
      <c r="Q37" s="13">
        <f>_xlfn.STDEV.S(D36,H37,L37)</f>
        <v>0.57735026918962584</v>
      </c>
      <c r="R37" s="13">
        <f>AVERAGE(E36,I37,M37)</f>
        <v>4.1530728786756734</v>
      </c>
      <c r="S37" s="13">
        <f>_xlfn.STDEV.S(E36,I37,M37)</f>
        <v>0.47003057608033744</v>
      </c>
      <c r="T37" s="13">
        <f>AVERAGE(F36,J37,N37)</f>
        <v>2.7936340431194822</v>
      </c>
      <c r="U37" s="13">
        <f>_xlfn.STDEV.S(F36,J37,N37)</f>
        <v>0.19107542145658915</v>
      </c>
      <c r="V37" s="13">
        <f t="shared" si="81"/>
        <v>0</v>
      </c>
      <c r="W37" s="13">
        <f t="shared" si="82"/>
        <v>10.825317547305485</v>
      </c>
      <c r="X37" s="13">
        <f t="shared" si="83"/>
        <v>11.317657787652891</v>
      </c>
      <c r="Y37" s="15">
        <f t="shared" si="84"/>
        <v>6.8396725736928232</v>
      </c>
    </row>
    <row r="38" spans="3:25" s="38" customFormat="1" x14ac:dyDescent="0.25">
      <c r="C38" s="24"/>
      <c r="D38" s="25"/>
      <c r="E38" s="26"/>
      <c r="F38" s="26"/>
      <c r="G38" s="13">
        <f t="shared" si="111"/>
        <v>17.5</v>
      </c>
      <c r="H38" s="13">
        <f t="shared" si="114"/>
        <v>5</v>
      </c>
      <c r="I38" s="39">
        <f t="shared" si="114"/>
        <v>4.7045091964003332</v>
      </c>
      <c r="J38" s="39">
        <f t="shared" si="112"/>
        <v>3.2689577902324389</v>
      </c>
      <c r="K38" s="13">
        <f t="shared" si="113"/>
        <v>17.5</v>
      </c>
      <c r="L38" s="13">
        <f t="shared" si="115"/>
        <v>5</v>
      </c>
      <c r="M38" s="39">
        <f t="shared" si="115"/>
        <v>4.5840944213284089</v>
      </c>
      <c r="N38" s="39">
        <f t="shared" si="110"/>
        <v>2.963573234868436</v>
      </c>
      <c r="O38" s="13">
        <f t="shared" si="74"/>
        <v>17.5</v>
      </c>
      <c r="P38" s="13">
        <f t="shared" si="75"/>
        <v>5</v>
      </c>
      <c r="Q38" s="13">
        <f t="shared" si="76"/>
        <v>0</v>
      </c>
      <c r="R38" s="13">
        <f t="shared" si="77"/>
        <v>4.6443018088643715</v>
      </c>
      <c r="S38" s="13">
        <f t="shared" si="78"/>
        <v>8.5146104008410453E-2</v>
      </c>
      <c r="T38" s="13">
        <f t="shared" si="79"/>
        <v>3.1162655125504375</v>
      </c>
      <c r="U38" s="13">
        <f t="shared" si="80"/>
        <v>0.2159394899675251</v>
      </c>
      <c r="V38" s="13">
        <f t="shared" si="81"/>
        <v>0</v>
      </c>
      <c r="W38" s="13">
        <f t="shared" si="82"/>
        <v>0</v>
      </c>
      <c r="X38" s="13">
        <f t="shared" si="83"/>
        <v>1.8333456246511777</v>
      </c>
      <c r="Y38" s="15">
        <f t="shared" si="84"/>
        <v>6.9294316898817225</v>
      </c>
    </row>
    <row r="39" spans="3:25" s="38" customFormat="1" x14ac:dyDescent="0.25">
      <c r="C39" s="24"/>
      <c r="D39" s="25"/>
      <c r="E39" s="26"/>
      <c r="F39" s="26"/>
      <c r="G39" s="13">
        <f t="shared" si="111"/>
        <v>20</v>
      </c>
      <c r="H39" s="13">
        <f t="shared" si="114"/>
        <v>5</v>
      </c>
      <c r="I39" s="39">
        <f t="shared" si="114"/>
        <v>4.8547082178287688</v>
      </c>
      <c r="J39" s="39">
        <f t="shared" si="112"/>
        <v>3.4858762178693059</v>
      </c>
      <c r="K39" s="13">
        <f t="shared" si="113"/>
        <v>20</v>
      </c>
      <c r="L39" s="13">
        <f t="shared" si="115"/>
        <v>5</v>
      </c>
      <c r="M39" s="39">
        <f t="shared" si="115"/>
        <v>4.7551264517960821</v>
      </c>
      <c r="N39" s="39">
        <f t="shared" si="110"/>
        <v>3.1908898095582661</v>
      </c>
      <c r="O39" s="13">
        <f t="shared" si="74"/>
        <v>20</v>
      </c>
      <c r="P39" s="13">
        <f t="shared" si="75"/>
        <v>5</v>
      </c>
      <c r="Q39" s="13">
        <f t="shared" si="76"/>
        <v>0</v>
      </c>
      <c r="R39" s="13">
        <f t="shared" si="77"/>
        <v>4.8049173348124254</v>
      </c>
      <c r="S39" s="13">
        <f t="shared" si="78"/>
        <v>7.0414942044245005E-2</v>
      </c>
      <c r="T39" s="13">
        <f t="shared" si="79"/>
        <v>3.338383013713786</v>
      </c>
      <c r="U39" s="13">
        <f t="shared" si="80"/>
        <v>0.20858688967460001</v>
      </c>
      <c r="V39" s="13">
        <f t="shared" si="81"/>
        <v>0</v>
      </c>
      <c r="W39" s="13">
        <f t="shared" si="82"/>
        <v>0</v>
      </c>
      <c r="X39" s="13">
        <f t="shared" si="83"/>
        <v>1.46547665938136</v>
      </c>
      <c r="Y39" s="15">
        <f t="shared" si="84"/>
        <v>6.248141355193316</v>
      </c>
    </row>
    <row r="40" spans="3:25" s="38" customFormat="1" x14ac:dyDescent="0.25">
      <c r="C40" s="24"/>
      <c r="D40" s="25"/>
      <c r="E40" s="26"/>
      <c r="F40" s="26"/>
      <c r="G40" s="13">
        <f t="shared" si="111"/>
        <v>22.5</v>
      </c>
      <c r="H40" s="13">
        <f t="shared" si="114"/>
        <v>4</v>
      </c>
      <c r="I40" s="39">
        <f t="shared" si="114"/>
        <v>6.1623935626892976</v>
      </c>
      <c r="J40" s="39">
        <f t="shared" si="112"/>
        <v>3.6623763077639317</v>
      </c>
      <c r="K40" s="13">
        <f t="shared" si="113"/>
        <v>22.5</v>
      </c>
      <c r="L40" s="13">
        <f t="shared" si="115"/>
        <v>5</v>
      </c>
      <c r="M40" s="39">
        <f t="shared" si="115"/>
        <v>4.8532712142940362</v>
      </c>
      <c r="N40" s="39">
        <f t="shared" si="110"/>
        <v>3.3877809967265584</v>
      </c>
      <c r="O40" s="13">
        <f t="shared" si="74"/>
        <v>22.5</v>
      </c>
      <c r="P40" s="13">
        <f t="shared" si="75"/>
        <v>4.5</v>
      </c>
      <c r="Q40" s="13">
        <f t="shared" si="76"/>
        <v>0.70710678118654757</v>
      </c>
      <c r="R40" s="13">
        <f t="shared" si="77"/>
        <v>5.5078323884916669</v>
      </c>
      <c r="S40" s="13">
        <f t="shared" si="78"/>
        <v>0.92568928995314403</v>
      </c>
      <c r="T40" s="13">
        <f t="shared" si="79"/>
        <v>3.5250786522452451</v>
      </c>
      <c r="U40" s="13">
        <f t="shared" si="80"/>
        <v>0.19416820651655589</v>
      </c>
      <c r="V40" s="13">
        <f t="shared" si="81"/>
        <v>0</v>
      </c>
      <c r="W40" s="13">
        <f t="shared" si="82"/>
        <v>15.713484026367725</v>
      </c>
      <c r="X40" s="13">
        <f t="shared" si="83"/>
        <v>16.806780320463716</v>
      </c>
      <c r="Y40" s="15">
        <f t="shared" si="84"/>
        <v>5.5081950126952037</v>
      </c>
    </row>
    <row r="41" spans="3:25" s="38" customFormat="1" ht="15.75" thickBot="1" x14ac:dyDescent="0.3">
      <c r="C41" s="37"/>
      <c r="D41" s="32"/>
      <c r="E41" s="31"/>
      <c r="F41" s="31"/>
      <c r="G41" s="17">
        <f t="shared" si="111"/>
        <v>25</v>
      </c>
      <c r="H41" s="17">
        <f t="shared" si="114"/>
        <v>4</v>
      </c>
      <c r="I41" s="40">
        <f t="shared" si="114"/>
        <v>6.4120294253708252</v>
      </c>
      <c r="J41" s="40">
        <f t="shared" si="112"/>
        <v>4.0820247131938086</v>
      </c>
      <c r="K41" s="17">
        <f t="shared" si="113"/>
        <v>25</v>
      </c>
      <c r="L41" s="17">
        <f t="shared" si="115"/>
        <v>4</v>
      </c>
      <c r="M41" s="40">
        <f t="shared" si="115"/>
        <v>6.2008995546324721</v>
      </c>
      <c r="N41" s="40">
        <f t="shared" si="110"/>
        <v>3.9476152629443608</v>
      </c>
      <c r="O41" s="17">
        <f t="shared" si="74"/>
        <v>25</v>
      </c>
      <c r="P41" s="17">
        <f t="shared" si="75"/>
        <v>4</v>
      </c>
      <c r="Q41" s="17">
        <f t="shared" si="76"/>
        <v>0</v>
      </c>
      <c r="R41" s="17">
        <f t="shared" si="77"/>
        <v>6.3064644900016482</v>
      </c>
      <c r="S41" s="17">
        <f t="shared" si="78"/>
        <v>0.14929136331012871</v>
      </c>
      <c r="T41" s="17">
        <f t="shared" si="79"/>
        <v>4.0148199880690845</v>
      </c>
      <c r="U41" s="17">
        <f t="shared" si="80"/>
        <v>9.5041833726940375E-2</v>
      </c>
      <c r="V41" s="17">
        <f t="shared" si="81"/>
        <v>0</v>
      </c>
      <c r="W41" s="17">
        <f t="shared" si="82"/>
        <v>0</v>
      </c>
      <c r="X41" s="17">
        <f t="shared" si="83"/>
        <v>2.3672750960037465</v>
      </c>
      <c r="Y41" s="41">
        <f t="shared" si="84"/>
        <v>2.3672750960037554</v>
      </c>
    </row>
    <row r="42" spans="3:25" s="38" customFormat="1" x14ac:dyDescent="0.25"/>
    <row r="43" spans="3:25" s="38" customFormat="1" x14ac:dyDescent="0.25"/>
  </sheetData>
  <mergeCells count="4">
    <mergeCell ref="N2:T2"/>
    <mergeCell ref="B2:H2"/>
    <mergeCell ref="Z2:AF2"/>
    <mergeCell ref="AM2:B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0%</vt:lpstr>
      <vt:lpstr>20%</vt:lpstr>
      <vt:lpstr>40%</vt:lpstr>
      <vt:lpstr>50%</vt:lpstr>
      <vt:lpstr>60%</vt:lpstr>
      <vt:lpstr>70%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FIUBA</dc:creator>
  <cp:lastModifiedBy>FIUBA</cp:lastModifiedBy>
  <dcterms:created xsi:type="dcterms:W3CDTF">2024-02-07T17:50:37Z</dcterms:created>
  <dcterms:modified xsi:type="dcterms:W3CDTF">2025-08-01T14:09:08Z</dcterms:modified>
</cp:coreProperties>
</file>