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SEBA DOC\ESCRITURA\2024\ARTICULO 2024\Entrega Soft matter final\Data\"/>
    </mc:Choice>
  </mc:AlternateContent>
  <xr:revisionPtr revIDLastSave="0" documentId="8_{48D82D83-F121-4432-B0FA-01EFB33985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4" i="1"/>
  <c r="G5" i="1"/>
  <c r="G6" i="1"/>
  <c r="G7" i="1"/>
  <c r="G8" i="1"/>
  <c r="G9" i="1"/>
  <c r="G10" i="1"/>
  <c r="G11" i="1"/>
  <c r="G12" i="1"/>
  <c r="G4" i="1"/>
  <c r="D4" i="1"/>
  <c r="C14" i="1"/>
  <c r="C15" i="1"/>
  <c r="C17" i="1"/>
  <c r="C18" i="1"/>
  <c r="D11" i="1" l="1"/>
  <c r="D12" i="1"/>
  <c r="D10" i="1"/>
  <c r="D5" i="1" l="1"/>
  <c r="E5" i="1" s="1"/>
  <c r="F5" i="1" s="1"/>
  <c r="D6" i="1"/>
  <c r="E6" i="1" s="1"/>
  <c r="D7" i="1"/>
  <c r="D8" i="1"/>
  <c r="D9" i="1"/>
  <c r="E4" i="1"/>
  <c r="F4" i="1" l="1"/>
  <c r="E11" i="1"/>
  <c r="F11" i="1" s="1"/>
  <c r="E12" i="1"/>
  <c r="F12" i="1" s="1"/>
  <c r="E10" i="1"/>
  <c r="F10" i="1" s="1"/>
  <c r="F6" i="1"/>
  <c r="E9" i="1"/>
  <c r="F9" i="1" s="1"/>
  <c r="E8" i="1"/>
  <c r="F8" i="1" s="1"/>
  <c r="E7" i="1"/>
  <c r="F7" i="1" s="1"/>
</calcChain>
</file>

<file path=xl/sharedStrings.xml><?xml version="1.0" encoding="utf-8"?>
<sst xmlns="http://schemas.openxmlformats.org/spreadsheetml/2006/main" count="18" uniqueCount="18">
  <si>
    <t>Cg (%w/w)</t>
  </si>
  <si>
    <t>Viscosity - 20°C (cP)</t>
  </si>
  <si>
    <t>m3</t>
  </si>
  <si>
    <t>omega_p</t>
  </si>
  <si>
    <t>kb</t>
  </si>
  <si>
    <t>T</t>
  </si>
  <si>
    <t>K</t>
  </si>
  <si>
    <t>Viscosity - 20°C (Pa.s)</t>
  </si>
  <si>
    <t>J/K</t>
  </si>
  <si>
    <t>k0</t>
  </si>
  <si>
    <t>m2</t>
  </si>
  <si>
    <t>rs</t>
  </si>
  <si>
    <t>m</t>
  </si>
  <si>
    <t>tau (h)</t>
  </si>
  <si>
    <t>v (m/h)</t>
  </si>
  <si>
    <t>v/v0</t>
  </si>
  <si>
    <t>1/Tau</t>
  </si>
  <si>
    <t>Tau_0/Tau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</si>
</sst>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8"/>
  <sheetViews>
    <sheetView tabSelected="1" workbookViewId="0">
      <selection activeCell="I11" sqref="I11"/>
    </sheetView>
  </sheetViews>
  <sheetFormatPr baseColWidth="10" defaultRowHeight="15" x14ac:dyDescent="0.25"/>
  <cols>
    <col min="3" max="3" width="18.28515625" bestFit="1" customWidth="1"/>
    <col min="4" max="5" width="19.85546875" bestFit="1" customWidth="1"/>
  </cols>
  <sheetData>
    <row r="3" spans="2:9" x14ac:dyDescent="0.25">
      <c r="B3" t="s">
        <v>0</v>
      </c>
      <c r="C3" t="s">
        <v>1</v>
      </c>
      <c r="D3" t="s">
        <v>7</v>
      </c>
      <c r="E3" t="s">
        <v>13</v>
      </c>
      <c r="F3" t="s">
        <v>16</v>
      </c>
      <c r="G3" t="s">
        <v>17</v>
      </c>
      <c r="H3" t="s">
        <v>14</v>
      </c>
      <c r="I3" t="s">
        <v>15</v>
      </c>
    </row>
    <row r="4" spans="2:9" x14ac:dyDescent="0.25">
      <c r="B4">
        <v>0</v>
      </c>
      <c r="C4">
        <v>1.0049999999999999</v>
      </c>
      <c r="D4">
        <f>C4*0.001</f>
        <v>1.0049999999999998E-3</v>
      </c>
      <c r="E4">
        <f>D4*$C$18^2*$C$14/($C$17*$C$16*$C$15)/3600</f>
        <v>14.848329871657043</v>
      </c>
      <c r="F4">
        <f>1/E4</f>
        <v>6.7347641697321881E-2</v>
      </c>
      <c r="G4">
        <f>F4/$F$4</f>
        <v>1</v>
      </c>
      <c r="H4">
        <v>3.4064799999999999E-3</v>
      </c>
      <c r="I4">
        <f>H4/$H$4</f>
        <v>1</v>
      </c>
    </row>
    <row r="5" spans="2:9" x14ac:dyDescent="0.25">
      <c r="B5">
        <v>20</v>
      </c>
      <c r="C5">
        <v>1.7689999999999999</v>
      </c>
      <c r="D5">
        <f>C5*0.001</f>
        <v>1.769E-3</v>
      </c>
      <c r="E5">
        <f>D5*$C$18^2*$C$14/($C$17*$C$16*$C$15)/3600</f>
        <v>26.136015465633143</v>
      </c>
      <c r="F5">
        <f t="shared" ref="F5:F12" si="0">1/E5</f>
        <v>3.8261379257099208E-2</v>
      </c>
      <c r="G5">
        <f t="shared" ref="G5:G12" si="1">F5/$F$4</f>
        <v>0.56811758055398542</v>
      </c>
      <c r="H5">
        <v>2.27195E-3</v>
      </c>
      <c r="I5">
        <f t="shared" ref="I5:I9" si="2">H5/$H$4</f>
        <v>0.66694946102721875</v>
      </c>
    </row>
    <row r="6" spans="2:9" x14ac:dyDescent="0.25">
      <c r="B6">
        <v>40</v>
      </c>
      <c r="C6">
        <v>3.75</v>
      </c>
      <c r="D6">
        <f>C6*0.001</f>
        <v>3.7499999999999999E-3</v>
      </c>
      <c r="E6">
        <f>D6*$C$18^2*$C$14/($C$17*$C$16*$C$15)/3600</f>
        <v>55.404215939018833</v>
      </c>
      <c r="F6">
        <f t="shared" si="0"/>
        <v>1.804916797488226E-2</v>
      </c>
      <c r="G6">
        <f t="shared" si="1"/>
        <v>0.26799999999999996</v>
      </c>
      <c r="H6">
        <v>1.3179299999999999E-3</v>
      </c>
      <c r="I6">
        <f t="shared" si="2"/>
        <v>0.38688910546957561</v>
      </c>
    </row>
    <row r="7" spans="2:9" x14ac:dyDescent="0.25">
      <c r="B7">
        <v>50</v>
      </c>
      <c r="C7">
        <v>6.05</v>
      </c>
      <c r="D7">
        <f>C7*0.001</f>
        <v>6.0499999999999998E-3</v>
      </c>
      <c r="E7">
        <f>D7*$C$18^2*$C$14/($C$17*$C$16*$C$15)/3600</f>
        <v>89.385468381617031</v>
      </c>
      <c r="F7">
        <f t="shared" si="0"/>
        <v>1.1187500810877436E-2</v>
      </c>
      <c r="G7">
        <f t="shared" si="1"/>
        <v>0.16611570247933882</v>
      </c>
      <c r="H7">
        <v>8.55092E-4</v>
      </c>
      <c r="I7">
        <f t="shared" si="2"/>
        <v>0.25101923393062636</v>
      </c>
    </row>
    <row r="8" spans="2:9" x14ac:dyDescent="0.25">
      <c r="B8">
        <v>60</v>
      </c>
      <c r="C8">
        <v>10.96</v>
      </c>
      <c r="D8">
        <f>C8*0.001</f>
        <v>1.0960000000000001E-2</v>
      </c>
      <c r="E8">
        <f>D8*$C$18^2*$C$14/($C$17*$C$16*$C$15)/3600</f>
        <v>161.92805511777237</v>
      </c>
      <c r="F8">
        <f t="shared" si="0"/>
        <v>6.1755821081942042E-3</v>
      </c>
      <c r="G8">
        <f t="shared" si="1"/>
        <v>9.1697080291970781E-2</v>
      </c>
      <c r="H8">
        <v>5.0475599999999998E-4</v>
      </c>
      <c r="I8">
        <f t="shared" si="2"/>
        <v>0.14817524247903993</v>
      </c>
    </row>
    <row r="9" spans="2:9" x14ac:dyDescent="0.25">
      <c r="B9">
        <v>70</v>
      </c>
      <c r="C9">
        <v>22.94</v>
      </c>
      <c r="D9">
        <f>C9*0.001</f>
        <v>2.2940000000000002E-2</v>
      </c>
      <c r="E9">
        <f>D9*$C$18^2*$C$14/($C$17*$C$16*$C$15)/3600</f>
        <v>338.92605697095786</v>
      </c>
      <c r="F9">
        <f t="shared" si="0"/>
        <v>2.9504960726158885E-3</v>
      </c>
      <c r="G9">
        <f t="shared" si="1"/>
        <v>4.3809938971229291E-2</v>
      </c>
      <c r="H9" s="1">
        <v>8.0317999999999999E-5</v>
      </c>
      <c r="I9">
        <f t="shared" si="2"/>
        <v>2.3578004274206806E-2</v>
      </c>
    </row>
    <row r="10" spans="2:9" x14ac:dyDescent="0.25">
      <c r="B10">
        <v>80</v>
      </c>
      <c r="C10">
        <v>62</v>
      </c>
      <c r="D10">
        <f>C10*0.001</f>
        <v>6.2E-2</v>
      </c>
      <c r="E10">
        <f>D10*$C$18^2*$C$14/($C$17*$C$16*$C$15)/3600</f>
        <v>916.01637019177792</v>
      </c>
      <c r="F10">
        <f t="shared" si="0"/>
        <v>1.0916835468678789E-3</v>
      </c>
      <c r="G10">
        <f t="shared" si="1"/>
        <v>1.6209677419354838E-2</v>
      </c>
    </row>
    <row r="11" spans="2:9" x14ac:dyDescent="0.25">
      <c r="B11">
        <v>90</v>
      </c>
      <c r="C11">
        <v>234.6</v>
      </c>
      <c r="D11">
        <f>C11*0.001</f>
        <v>0.2346</v>
      </c>
      <c r="E11">
        <f>D11*$C$18^2*$C$14/($C$17*$C$16*$C$15)/3600</f>
        <v>3466.0877491450178</v>
      </c>
      <c r="F11">
        <f t="shared" si="0"/>
        <v>2.8850971826857835E-4</v>
      </c>
      <c r="G11">
        <f t="shared" si="1"/>
        <v>4.2838874680306898E-3</v>
      </c>
    </row>
    <row r="12" spans="2:9" x14ac:dyDescent="0.25">
      <c r="B12">
        <v>100</v>
      </c>
      <c r="C12">
        <v>1499</v>
      </c>
      <c r="D12">
        <f>C12*0.001</f>
        <v>1.4990000000000001</v>
      </c>
      <c r="E12">
        <f>D12*$C$18^2*$C$14/($C$17*$C$16*$C$15)/3600</f>
        <v>22146.91191802379</v>
      </c>
      <c r="F12">
        <f t="shared" si="0"/>
        <v>4.515302195184022E-5</v>
      </c>
      <c r="G12">
        <f t="shared" si="1"/>
        <v>6.7044696464309543E-4</v>
      </c>
    </row>
    <row r="14" spans="2:9" x14ac:dyDescent="0.25">
      <c r="B14" t="s">
        <v>3</v>
      </c>
      <c r="C14">
        <f>2.99*10^(-29)/(1.09*10^(-4))</f>
        <v>2.743119266055046E-25</v>
      </c>
      <c r="D14" t="s">
        <v>2</v>
      </c>
    </row>
    <row r="15" spans="2:9" x14ac:dyDescent="0.25">
      <c r="B15" t="s">
        <v>4</v>
      </c>
      <c r="C15">
        <f>1.38*10^(-23)</f>
        <v>1.3800000000000001E-23</v>
      </c>
      <c r="D15" t="s">
        <v>8</v>
      </c>
    </row>
    <row r="16" spans="2:9" x14ac:dyDescent="0.25">
      <c r="B16" t="s">
        <v>5</v>
      </c>
      <c r="C16">
        <v>293</v>
      </c>
      <c r="D16" t="s">
        <v>6</v>
      </c>
    </row>
    <row r="17" spans="2:4" x14ac:dyDescent="0.25">
      <c r="B17" t="s">
        <v>9</v>
      </c>
      <c r="C17">
        <f>2.5*10^(-18)</f>
        <v>2.5000000000000002E-18</v>
      </c>
      <c r="D17" t="s">
        <v>10</v>
      </c>
    </row>
    <row r="18" spans="2:4" x14ac:dyDescent="0.25">
      <c r="B18" t="s">
        <v>11</v>
      </c>
      <c r="C18">
        <f>2.8/1000/2</f>
        <v>1.4E-3</v>
      </c>
      <c r="D18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FIUBA</dc:creator>
  <cp:lastModifiedBy>Sebastián Falcioni</cp:lastModifiedBy>
  <dcterms:created xsi:type="dcterms:W3CDTF">2023-10-20T17:35:10Z</dcterms:created>
  <dcterms:modified xsi:type="dcterms:W3CDTF">2024-06-12T13:31:25Z</dcterms:modified>
</cp:coreProperties>
</file>