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177fe2ca967d19/Documentos/"/>
    </mc:Choice>
  </mc:AlternateContent>
  <xr:revisionPtr revIDLastSave="20" documentId="8_{B35B303C-0B25-4B04-A6BC-6C088374B87B}" xr6:coauthVersionLast="47" xr6:coauthVersionMax="47" xr10:uidLastSave="{95287150-AE9A-4AF2-A19D-3D15FEBD33CF}"/>
  <bookViews>
    <workbookView xWindow="-120" yWindow="-120" windowWidth="21840" windowHeight="13140" activeTab="2" xr2:uid="{CCE74537-8E84-4734-BFF0-52EE3E9904F5}"/>
  </bookViews>
  <sheets>
    <sheet name="400°C" sheetId="1" r:id="rId1"/>
    <sheet name="600°C" sheetId="2" r:id="rId2"/>
    <sheet name="800°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3" l="1"/>
  <c r="A33" i="3"/>
  <c r="A42" i="2"/>
  <c r="A41" i="2"/>
  <c r="A37" i="1"/>
  <c r="A36" i="1"/>
  <c r="B6" i="3"/>
  <c r="B22" i="3"/>
  <c r="B23" i="2"/>
  <c r="B5" i="1"/>
  <c r="B24" i="1"/>
  <c r="B6" i="2"/>
  <c r="H21" i="3"/>
  <c r="H22" i="3"/>
  <c r="H23" i="3"/>
  <c r="H24" i="3"/>
  <c r="H25" i="3"/>
  <c r="H26" i="3"/>
  <c r="H27" i="3"/>
  <c r="H28" i="3"/>
  <c r="H29" i="3"/>
  <c r="H30" i="3"/>
  <c r="H31" i="3"/>
  <c r="H20" i="3"/>
  <c r="F21" i="3"/>
  <c r="F22" i="3"/>
  <c r="F23" i="3"/>
  <c r="F24" i="3"/>
  <c r="F25" i="3"/>
  <c r="F26" i="3"/>
  <c r="F27" i="3"/>
  <c r="F28" i="3"/>
  <c r="F29" i="3"/>
  <c r="F30" i="3"/>
  <c r="F31" i="3"/>
  <c r="F20" i="3"/>
  <c r="E21" i="3"/>
  <c r="E22" i="3"/>
  <c r="E23" i="3"/>
  <c r="E24" i="3"/>
  <c r="E25" i="3"/>
  <c r="E26" i="3"/>
  <c r="E27" i="3"/>
  <c r="E28" i="3"/>
  <c r="E29" i="3"/>
  <c r="E30" i="3"/>
  <c r="E31" i="3"/>
  <c r="E20" i="3"/>
  <c r="H5" i="3"/>
  <c r="H6" i="3"/>
  <c r="H7" i="3"/>
  <c r="H8" i="3"/>
  <c r="H9" i="3"/>
  <c r="H10" i="3"/>
  <c r="H11" i="3"/>
  <c r="H12" i="3"/>
  <c r="H13" i="3"/>
  <c r="H14" i="3"/>
  <c r="H15" i="3"/>
  <c r="H4" i="3"/>
  <c r="F5" i="3"/>
  <c r="F6" i="3"/>
  <c r="F7" i="3"/>
  <c r="F8" i="3"/>
  <c r="F9" i="3"/>
  <c r="F10" i="3"/>
  <c r="F11" i="3"/>
  <c r="F12" i="3"/>
  <c r="F13" i="3"/>
  <c r="F14" i="3"/>
  <c r="F15" i="3"/>
  <c r="F4" i="3"/>
  <c r="E5" i="3"/>
  <c r="E6" i="3"/>
  <c r="E7" i="3"/>
  <c r="E8" i="3"/>
  <c r="E9" i="3"/>
  <c r="E10" i="3"/>
  <c r="E11" i="3"/>
  <c r="E12" i="3"/>
  <c r="E13" i="3"/>
  <c r="E14" i="3"/>
  <c r="E15" i="3"/>
  <c r="E4" i="3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21" i="2"/>
  <c r="E22" i="2"/>
  <c r="E23" i="2"/>
  <c r="E24" i="2"/>
  <c r="E25" i="2"/>
  <c r="E26" i="2"/>
  <c r="E27" i="2"/>
  <c r="E28" i="2"/>
  <c r="E29" i="2"/>
  <c r="E30" i="2"/>
  <c r="E31" i="2"/>
  <c r="E21" i="2"/>
  <c r="H6" i="2"/>
  <c r="H5" i="2"/>
  <c r="H7" i="2"/>
  <c r="H8" i="2"/>
  <c r="H9" i="2"/>
  <c r="H10" i="2"/>
  <c r="H11" i="2"/>
  <c r="H12" i="2"/>
  <c r="H13" i="2"/>
  <c r="H14" i="2"/>
  <c r="H15" i="2"/>
  <c r="H16" i="2"/>
  <c r="H4" i="2"/>
  <c r="E4" i="2"/>
  <c r="E5" i="2"/>
  <c r="E6" i="2"/>
  <c r="E7" i="2"/>
  <c r="E8" i="2"/>
  <c r="E9" i="2"/>
  <c r="E10" i="2"/>
  <c r="E11" i="2"/>
  <c r="E12" i="2"/>
  <c r="E13" i="2"/>
  <c r="E14" i="2"/>
</calcChain>
</file>

<file path=xl/sharedStrings.xml><?xml version="1.0" encoding="utf-8"?>
<sst xmlns="http://schemas.openxmlformats.org/spreadsheetml/2006/main" count="55" uniqueCount="12">
  <si>
    <t>longitud (cm)</t>
  </si>
  <si>
    <t>Fuente (V)</t>
  </si>
  <si>
    <t>Multimetro (V)</t>
  </si>
  <si>
    <t>∆V (V)</t>
  </si>
  <si>
    <t>I (uA)</t>
  </si>
  <si>
    <t>I (A)</t>
  </si>
  <si>
    <t>diametro (cm)</t>
  </si>
  <si>
    <t>área transversal (cm)</t>
  </si>
  <si>
    <t>conductividad (S/cm)</t>
  </si>
  <si>
    <t>Multimetro (mV)</t>
  </si>
  <si>
    <t>I (mA)</t>
  </si>
  <si>
    <t>(pendiente*long)/area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</si>
</sst>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14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0" fontId="0" fillId="4" borderId="0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11" fontId="0" fillId="5" borderId="1" xfId="0" applyNumberFormat="1" applyFill="1" applyBorder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'400°C'!$D$3:$D$17</c:f>
              <c:numCache>
                <c:formatCode>General</c:formatCode>
                <c:ptCount val="15"/>
                <c:pt idx="0">
                  <c:v>7.0019999999999998</c:v>
                </c:pt>
                <c:pt idx="1">
                  <c:v>8.0030000000000001</c:v>
                </c:pt>
                <c:pt idx="2">
                  <c:v>9.0030000000000001</c:v>
                </c:pt>
                <c:pt idx="3">
                  <c:v>10.004</c:v>
                </c:pt>
                <c:pt idx="4">
                  <c:v>11.005000000000001</c:v>
                </c:pt>
                <c:pt idx="5">
                  <c:v>12.006</c:v>
                </c:pt>
                <c:pt idx="6">
                  <c:v>13.007</c:v>
                </c:pt>
                <c:pt idx="7">
                  <c:v>14.007999999999999</c:v>
                </c:pt>
                <c:pt idx="8">
                  <c:v>16.010000000000002</c:v>
                </c:pt>
                <c:pt idx="9">
                  <c:v>17.010999999999999</c:v>
                </c:pt>
                <c:pt idx="10">
                  <c:v>20.013000000000002</c:v>
                </c:pt>
                <c:pt idx="11">
                  <c:v>23.015000000000001</c:v>
                </c:pt>
                <c:pt idx="12">
                  <c:v>25.015999999999998</c:v>
                </c:pt>
                <c:pt idx="13">
                  <c:v>28.018000000000001</c:v>
                </c:pt>
                <c:pt idx="14">
                  <c:v>31.02</c:v>
                </c:pt>
              </c:numCache>
            </c:numRef>
          </c:xVal>
          <c:yVal>
            <c:numRef>
              <c:f>'400°C'!$G$3:$G$17</c:f>
              <c:numCache>
                <c:formatCode>General</c:formatCode>
                <c:ptCount val="15"/>
                <c:pt idx="0">
                  <c:v>1.55E-7</c:v>
                </c:pt>
                <c:pt idx="1">
                  <c:v>2.3999999999999998E-7</c:v>
                </c:pt>
                <c:pt idx="2">
                  <c:v>3.3599999999999999E-7</c:v>
                </c:pt>
                <c:pt idx="3">
                  <c:v>4.3799999999999998E-7</c:v>
                </c:pt>
                <c:pt idx="4">
                  <c:v>5.4499999999999997E-7</c:v>
                </c:pt>
                <c:pt idx="5">
                  <c:v>6.1200000000000003E-7</c:v>
                </c:pt>
                <c:pt idx="6">
                  <c:v>7.1299999999999999E-7</c:v>
                </c:pt>
                <c:pt idx="7">
                  <c:v>8.1200000000000002E-7</c:v>
                </c:pt>
                <c:pt idx="8">
                  <c:v>1.003E-6</c:v>
                </c:pt>
                <c:pt idx="9">
                  <c:v>1.102E-6</c:v>
                </c:pt>
                <c:pt idx="10">
                  <c:v>1.3790000000000001E-6</c:v>
                </c:pt>
                <c:pt idx="11">
                  <c:v>1.6649999999999999E-6</c:v>
                </c:pt>
                <c:pt idx="12">
                  <c:v>1.8729999999999999E-6</c:v>
                </c:pt>
                <c:pt idx="13">
                  <c:v>2.17E-6</c:v>
                </c:pt>
                <c:pt idx="14">
                  <c:v>2.4619999999999999E-6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05-4A0C-B10B-95E2DECC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64416"/>
        <c:axId val="2010967328"/>
      </c:scatterChart>
      <c:valAx>
        <c:axId val="201096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E/</a:t>
                </a:r>
                <a:r>
                  <a:rPr lang="es-AR" baseline="0"/>
                  <a:t> </a:t>
                </a:r>
                <a:r>
                  <a:rPr lang="es-AR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7328"/>
        <c:crosses val="autoZero"/>
        <c:crossBetween val="midCat"/>
      </c:valAx>
      <c:valAx>
        <c:axId val="2010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'400°C'!$D$22:$D$34</c:f>
              <c:numCache>
                <c:formatCode>General</c:formatCode>
                <c:ptCount val="13"/>
                <c:pt idx="0">
                  <c:v>8.0020000000000007</c:v>
                </c:pt>
                <c:pt idx="1">
                  <c:v>9.0030000000000001</c:v>
                </c:pt>
                <c:pt idx="2">
                  <c:v>11.005000000000001</c:v>
                </c:pt>
                <c:pt idx="3">
                  <c:v>13.007</c:v>
                </c:pt>
                <c:pt idx="4">
                  <c:v>14.007999999999999</c:v>
                </c:pt>
                <c:pt idx="5">
                  <c:v>15.007999999999999</c:v>
                </c:pt>
                <c:pt idx="6">
                  <c:v>16.010000000000002</c:v>
                </c:pt>
                <c:pt idx="7">
                  <c:v>18.010999999999999</c:v>
                </c:pt>
                <c:pt idx="8">
                  <c:v>20.013000000000002</c:v>
                </c:pt>
                <c:pt idx="9">
                  <c:v>23.015000000000001</c:v>
                </c:pt>
                <c:pt idx="10">
                  <c:v>25.015999999999998</c:v>
                </c:pt>
                <c:pt idx="11">
                  <c:v>28.018000000000001</c:v>
                </c:pt>
                <c:pt idx="12">
                  <c:v>31.018999999999998</c:v>
                </c:pt>
              </c:numCache>
            </c:numRef>
          </c:xVal>
          <c:yVal>
            <c:numRef>
              <c:f>'400°C'!$G$22:$G$34</c:f>
              <c:numCache>
                <c:formatCode>General</c:formatCode>
                <c:ptCount val="13"/>
                <c:pt idx="0">
                  <c:v>8.4999999999999994E-8</c:v>
                </c:pt>
                <c:pt idx="1">
                  <c:v>1.8E-7</c:v>
                </c:pt>
                <c:pt idx="2">
                  <c:v>3.84E-7</c:v>
                </c:pt>
                <c:pt idx="3">
                  <c:v>5.9999999999999997E-7</c:v>
                </c:pt>
                <c:pt idx="4">
                  <c:v>6.8500000000000001E-7</c:v>
                </c:pt>
                <c:pt idx="5">
                  <c:v>7.8599999999999997E-7</c:v>
                </c:pt>
                <c:pt idx="6">
                  <c:v>8.8800000000000001E-7</c:v>
                </c:pt>
                <c:pt idx="7">
                  <c:v>1.08E-6</c:v>
                </c:pt>
                <c:pt idx="8">
                  <c:v>1.28E-6</c:v>
                </c:pt>
                <c:pt idx="9">
                  <c:v>1.5829999999999999E-6</c:v>
                </c:pt>
                <c:pt idx="10">
                  <c:v>1.7770000000000001E-6</c:v>
                </c:pt>
                <c:pt idx="11">
                  <c:v>2.0829999999999998E-6</c:v>
                </c:pt>
                <c:pt idx="12">
                  <c:v>2.3889999999999999E-6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7F-4E7B-81A3-BE5A4E39D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64416"/>
        <c:axId val="2010967328"/>
      </c:scatterChart>
      <c:valAx>
        <c:axId val="201096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E/</a:t>
                </a:r>
                <a:r>
                  <a:rPr lang="es-AR" baseline="0"/>
                  <a:t> </a:t>
                </a:r>
                <a:r>
                  <a:rPr lang="es-AR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7328"/>
        <c:crosses val="autoZero"/>
        <c:crossBetween val="midCat"/>
      </c:valAx>
      <c:valAx>
        <c:axId val="2010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'400°C'!#REF!</c:f>
            </c:numRef>
          </c:xVal>
          <c:yVal>
            <c:numRef>
              <c:f>'400°C'!#REF!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4E-4E07-BB90-F137B021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64416"/>
        <c:axId val="2010967328"/>
      </c:scatterChart>
      <c:valAx>
        <c:axId val="201096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∆V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7328"/>
        <c:crosses val="autoZero"/>
        <c:crossBetween val="midCat"/>
      </c:valAx>
      <c:valAx>
        <c:axId val="2010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'400°C'!#REF!</c:f>
            </c:numRef>
          </c:xVal>
          <c:yVal>
            <c:numRef>
              <c:f>'400°C'!#REF!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B1-4211-B5AF-D23E2506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64416"/>
        <c:axId val="2010967328"/>
      </c:scatterChart>
      <c:valAx>
        <c:axId val="201096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∆V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7328"/>
        <c:crosses val="autoZero"/>
        <c:crossBetween val="midCat"/>
      </c:valAx>
      <c:valAx>
        <c:axId val="2010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'600°C'!$F$14:$F$16</c:f>
              <c:numCache>
                <c:formatCode>General</c:formatCode>
                <c:ptCount val="3"/>
              </c:numCache>
            </c:numRef>
          </c:xVal>
          <c:yVal>
            <c:numRef>
              <c:f>'600°C'!$H$14:$H$16</c:f>
              <c:numCache>
                <c:formatCode>General</c:formatCode>
                <c:ptCount val="3"/>
                <c:pt idx="0">
                  <c:v>2.8899999999999998E-4</c:v>
                </c:pt>
                <c:pt idx="1">
                  <c:v>4.37E-4</c:v>
                </c:pt>
                <c:pt idx="2">
                  <c:v>7.3399999999999995E-4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80-4E8E-A9AA-E6AAB17F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64416"/>
        <c:axId val="2010967328"/>
      </c:scatterChart>
      <c:valAx>
        <c:axId val="201096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∆V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7328"/>
        <c:crosses val="autoZero"/>
        <c:crossBetween val="midCat"/>
      </c:valAx>
      <c:valAx>
        <c:axId val="20109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096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'600°C'!$H$3</c:f>
              <c:strCache>
                <c:ptCount val="1"/>
                <c:pt idx="0">
                  <c:v>I (A)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'600°C'!$E$4:$E$16</c:f>
              <c:numCache>
                <c:formatCode>General</c:formatCode>
                <c:ptCount val="13"/>
                <c:pt idx="0">
                  <c:v>3.9199999999999999E-3</c:v>
                </c:pt>
                <c:pt idx="1">
                  <c:v>1.3955E-2</c:v>
                </c:pt>
                <c:pt idx="2">
                  <c:v>2.3940000000000003E-2</c:v>
                </c:pt>
                <c:pt idx="3">
                  <c:v>3.3849999999999998E-2</c:v>
                </c:pt>
                <c:pt idx="4">
                  <c:v>4.3749999999999997E-2</c:v>
                </c:pt>
                <c:pt idx="5">
                  <c:v>5.3649999999999996E-2</c:v>
                </c:pt>
                <c:pt idx="6">
                  <c:v>6.3649999999999998E-2</c:v>
                </c:pt>
                <c:pt idx="7">
                  <c:v>7.3114999999999999E-2</c:v>
                </c:pt>
                <c:pt idx="8">
                  <c:v>8.3049999999999999E-2</c:v>
                </c:pt>
                <c:pt idx="9">
                  <c:v>9.2998999999999998E-2</c:v>
                </c:pt>
                <c:pt idx="10">
                  <c:v>0.19181499999999999</c:v>
                </c:pt>
                <c:pt idx="11">
                  <c:v>0.28999999999999998</c:v>
                </c:pt>
                <c:pt idx="12">
                  <c:v>0.48699999999999999</c:v>
                </c:pt>
              </c:numCache>
            </c:numRef>
          </c:xVal>
          <c:yVal>
            <c:numRef>
              <c:f>'600°C'!$H$4:$H$16</c:f>
              <c:numCache>
                <c:formatCode>General</c:formatCode>
                <c:ptCount val="13"/>
                <c:pt idx="0">
                  <c:v>5.0949999999999995E-6</c:v>
                </c:pt>
                <c:pt idx="1">
                  <c:v>2.0445000000000002E-5</c:v>
                </c:pt>
                <c:pt idx="2">
                  <c:v>3.5500000000000002E-5</c:v>
                </c:pt>
                <c:pt idx="3">
                  <c:v>5.0545000000000005E-5</c:v>
                </c:pt>
                <c:pt idx="4">
                  <c:v>6.5480000000000003E-5</c:v>
                </c:pt>
                <c:pt idx="5">
                  <c:v>8.0519999999999995E-5</c:v>
                </c:pt>
                <c:pt idx="6">
                  <c:v>9.5513999999999994E-5</c:v>
                </c:pt>
                <c:pt idx="7">
                  <c:v>1.01E-4</c:v>
                </c:pt>
                <c:pt idx="8">
                  <c:v>1.25E-4</c:v>
                </c:pt>
                <c:pt idx="9">
                  <c:v>1.3999999999999999E-4</c:v>
                </c:pt>
                <c:pt idx="10">
                  <c:v>2.8899999999999998E-4</c:v>
                </c:pt>
                <c:pt idx="11">
                  <c:v>4.37E-4</c:v>
                </c:pt>
                <c:pt idx="12">
                  <c:v>7.3399999999999995E-4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A4-42B9-8FAB-10B07651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932192"/>
        <c:axId val="2015932608"/>
      </c:scatterChart>
      <c:valAx>
        <c:axId val="20159321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5932608"/>
        <c:crosses val="autoZero"/>
        <c:crossBetween val="midCat"/>
      </c:valAx>
      <c:valAx>
        <c:axId val="20159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5932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'600°C'!$H$20</c:f>
              <c:strCache>
                <c:ptCount val="1"/>
                <c:pt idx="0">
                  <c:v>I (A)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'600°C'!$E$21:$E$39</c:f>
              <c:numCache>
                <c:formatCode>General</c:formatCode>
                <c:ptCount val="19"/>
                <c:pt idx="0">
                  <c:v>4.2300000000000003E-3</c:v>
                </c:pt>
                <c:pt idx="1">
                  <c:v>1.436E-2</c:v>
                </c:pt>
                <c:pt idx="2">
                  <c:v>2.4375000000000001E-2</c:v>
                </c:pt>
                <c:pt idx="3">
                  <c:v>3.4375000000000003E-2</c:v>
                </c:pt>
                <c:pt idx="4">
                  <c:v>4.437E-2</c:v>
                </c:pt>
                <c:pt idx="5">
                  <c:v>5.4350000000000002E-2</c:v>
                </c:pt>
                <c:pt idx="6">
                  <c:v>6.4465000000000008E-2</c:v>
                </c:pt>
                <c:pt idx="7">
                  <c:v>7.4029999999999999E-2</c:v>
                </c:pt>
                <c:pt idx="8">
                  <c:v>8.4034999999999999E-2</c:v>
                </c:pt>
                <c:pt idx="9">
                  <c:v>9.4120000000000009E-2</c:v>
                </c:pt>
                <c:pt idx="10">
                  <c:v>0.19400000000000001</c:v>
                </c:pt>
                <c:pt idx="11">
                  <c:v>0.29299999999999998</c:v>
                </c:pt>
                <c:pt idx="12">
                  <c:v>0.49299999999999999</c:v>
                </c:pt>
                <c:pt idx="13">
                  <c:v>0.59199999999999997</c:v>
                </c:pt>
                <c:pt idx="14">
                  <c:v>0.69099999999999995</c:v>
                </c:pt>
                <c:pt idx="15">
                  <c:v>0.79100000000000004</c:v>
                </c:pt>
                <c:pt idx="16">
                  <c:v>0.89</c:v>
                </c:pt>
                <c:pt idx="17">
                  <c:v>0.99</c:v>
                </c:pt>
                <c:pt idx="18">
                  <c:v>1.089</c:v>
                </c:pt>
              </c:numCache>
            </c:numRef>
          </c:xVal>
          <c:yVal>
            <c:numRef>
              <c:f>'600°C'!$H$21:$H$39</c:f>
              <c:numCache>
                <c:formatCode>General</c:formatCode>
                <c:ptCount val="19"/>
                <c:pt idx="0">
                  <c:v>1.5349999999999999E-6</c:v>
                </c:pt>
                <c:pt idx="1">
                  <c:v>7.0849999999999999E-6</c:v>
                </c:pt>
                <c:pt idx="2">
                  <c:v>1.257E-5</c:v>
                </c:pt>
                <c:pt idx="3">
                  <c:v>1.808E-5</c:v>
                </c:pt>
                <c:pt idx="4">
                  <c:v>2.3489999999999997E-5</c:v>
                </c:pt>
                <c:pt idx="5">
                  <c:v>2.8975000000000003E-5</c:v>
                </c:pt>
                <c:pt idx="6">
                  <c:v>3.4499999999999998E-5</c:v>
                </c:pt>
                <c:pt idx="7">
                  <c:v>3.9654999999999999E-5</c:v>
                </c:pt>
                <c:pt idx="8">
                  <c:v>4.5055000000000001E-5</c:v>
                </c:pt>
                <c:pt idx="9">
                  <c:v>5.0500000000000001E-5</c:v>
                </c:pt>
                <c:pt idx="10">
                  <c:v>1.05E-4</c:v>
                </c:pt>
                <c:pt idx="11">
                  <c:v>1.5899999999999999E-4</c:v>
                </c:pt>
                <c:pt idx="12">
                  <c:v>2.6899999999999998E-4</c:v>
                </c:pt>
                <c:pt idx="13">
                  <c:v>3.2400000000000001E-4</c:v>
                </c:pt>
                <c:pt idx="14">
                  <c:v>3.8200000000000002E-4</c:v>
                </c:pt>
                <c:pt idx="15">
                  <c:v>4.3899999999999999E-4</c:v>
                </c:pt>
                <c:pt idx="16">
                  <c:v>4.9700000000000005E-4</c:v>
                </c:pt>
                <c:pt idx="17">
                  <c:v>5.5500000000000005E-4</c:v>
                </c:pt>
                <c:pt idx="18">
                  <c:v>6.1799999999999995E-4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9A-4BA7-BC6C-F2BBC81A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717920"/>
        <c:axId val="1947719168"/>
      </c:scatterChart>
      <c:valAx>
        <c:axId val="194771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47719168"/>
        <c:crosses val="autoZero"/>
        <c:crossBetween val="midCat"/>
      </c:valAx>
      <c:valAx>
        <c:axId val="194771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4771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'800°C'!$H$3</c:f>
              <c:strCache>
                <c:ptCount val="1"/>
                <c:pt idx="0">
                  <c:v>I (A)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'800°C'!$E$4:$E$15</c:f>
              <c:numCache>
                <c:formatCode>General</c:formatCode>
                <c:ptCount val="12"/>
                <c:pt idx="0">
                  <c:v>1.6359999999999999E-3</c:v>
                </c:pt>
                <c:pt idx="1">
                  <c:v>6.4999999999999997E-3</c:v>
                </c:pt>
                <c:pt idx="2">
                  <c:v>1.115E-2</c:v>
                </c:pt>
                <c:pt idx="3">
                  <c:v>1.583E-2</c:v>
                </c:pt>
                <c:pt idx="4">
                  <c:v>2.0452000000000001E-2</c:v>
                </c:pt>
                <c:pt idx="5">
                  <c:v>2.5059999999999999E-2</c:v>
                </c:pt>
                <c:pt idx="6">
                  <c:v>2.9725000000000001E-2</c:v>
                </c:pt>
                <c:pt idx="7">
                  <c:v>3.415E-2</c:v>
                </c:pt>
                <c:pt idx="8">
                  <c:v>3.875E-2</c:v>
                </c:pt>
                <c:pt idx="9">
                  <c:v>4.3380000000000002E-2</c:v>
                </c:pt>
                <c:pt idx="10">
                  <c:v>6.6200000000000009E-2</c:v>
                </c:pt>
                <c:pt idx="11">
                  <c:v>8.9334999999999998E-2</c:v>
                </c:pt>
              </c:numCache>
            </c:numRef>
          </c:xVal>
          <c:yVal>
            <c:numRef>
              <c:f>'800°C'!$H$4:$H$15</c:f>
              <c:numCache>
                <c:formatCode>General</c:formatCode>
                <c:ptCount val="12"/>
                <c:pt idx="0">
                  <c:v>1.6700000000000002E-4</c:v>
                </c:pt>
                <c:pt idx="1">
                  <c:v>6.4999999999999997E-4</c:v>
                </c:pt>
                <c:pt idx="2">
                  <c:v>1.1220000000000002E-3</c:v>
                </c:pt>
                <c:pt idx="3">
                  <c:v>1.6020000000000001E-3</c:v>
                </c:pt>
                <c:pt idx="4">
                  <c:v>2.0729999999999998E-3</c:v>
                </c:pt>
                <c:pt idx="5">
                  <c:v>2.5430000000000001E-3</c:v>
                </c:pt>
                <c:pt idx="6">
                  <c:v>3.0200000000000001E-3</c:v>
                </c:pt>
                <c:pt idx="7">
                  <c:v>3.47E-3</c:v>
                </c:pt>
                <c:pt idx="8">
                  <c:v>3.9420000000000002E-3</c:v>
                </c:pt>
                <c:pt idx="9">
                  <c:v>4.4169999999999999E-3</c:v>
                </c:pt>
                <c:pt idx="10">
                  <c:v>6.7489999999999998E-3</c:v>
                </c:pt>
                <c:pt idx="11">
                  <c:v>9.1120000000000003E-3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BB-49FF-8EA9-2D940F14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4846688"/>
        <c:axId val="1894845856"/>
      </c:scatterChart>
      <c:valAx>
        <c:axId val="189484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94845856"/>
        <c:crosses val="autoZero"/>
        <c:crossBetween val="midCat"/>
      </c:valAx>
      <c:valAx>
        <c:axId val="189484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9484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'800°C'!$H$19</c:f>
              <c:strCache>
                <c:ptCount val="1"/>
                <c:pt idx="0">
                  <c:v>I (A)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'800°C'!$E$20:$E$31</c:f>
              <c:numCache>
                <c:formatCode>General</c:formatCode>
                <c:ptCount val="12"/>
                <c:pt idx="0">
                  <c:v>2.1150000000000001E-3</c:v>
                </c:pt>
                <c:pt idx="1">
                  <c:v>7.7999999999999996E-3</c:v>
                </c:pt>
                <c:pt idx="2">
                  <c:v>1.3425000000000001E-2</c:v>
                </c:pt>
                <c:pt idx="3">
                  <c:v>1.9050000000000001E-2</c:v>
                </c:pt>
                <c:pt idx="4">
                  <c:v>2.4655E-2</c:v>
                </c:pt>
                <c:pt idx="5">
                  <c:v>3.024E-2</c:v>
                </c:pt>
                <c:pt idx="6">
                  <c:v>3.5900000000000001E-2</c:v>
                </c:pt>
                <c:pt idx="7">
                  <c:v>4.1239999999999999E-2</c:v>
                </c:pt>
                <c:pt idx="8">
                  <c:v>4.6840000000000007E-2</c:v>
                </c:pt>
                <c:pt idx="9">
                  <c:v>5.2455000000000002E-2</c:v>
                </c:pt>
                <c:pt idx="10">
                  <c:v>8.0114999999999992E-2</c:v>
                </c:pt>
                <c:pt idx="11">
                  <c:v>0.108185</c:v>
                </c:pt>
              </c:numCache>
            </c:numRef>
          </c:xVal>
          <c:yVal>
            <c:numRef>
              <c:f>'800°C'!$H$20:$H$31</c:f>
              <c:numCache>
                <c:formatCode>General</c:formatCode>
                <c:ptCount val="12"/>
                <c:pt idx="0">
                  <c:v>1.46E-4</c:v>
                </c:pt>
                <c:pt idx="1">
                  <c:v>5.3800000000000007E-4</c:v>
                </c:pt>
                <c:pt idx="2">
                  <c:v>9.2800000000000001E-4</c:v>
                </c:pt>
                <c:pt idx="3">
                  <c:v>1.317E-3</c:v>
                </c:pt>
                <c:pt idx="4">
                  <c:v>1.7060000000000001E-3</c:v>
                </c:pt>
                <c:pt idx="5">
                  <c:v>2.0920000000000001E-3</c:v>
                </c:pt>
                <c:pt idx="6">
                  <c:v>2.4870000000000001E-3</c:v>
                </c:pt>
                <c:pt idx="7">
                  <c:v>2.856E-3</c:v>
                </c:pt>
                <c:pt idx="8">
                  <c:v>3.2460000000000002E-3</c:v>
                </c:pt>
                <c:pt idx="9">
                  <c:v>3.6359999999999999E-3</c:v>
                </c:pt>
                <c:pt idx="10">
                  <c:v>5.555E-3</c:v>
                </c:pt>
                <c:pt idx="11">
                  <c:v>7.4999999999999997E-3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D-4C10-ACFA-CC2A3CC0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67664"/>
        <c:axId val="38366832"/>
      </c:scatterChart>
      <c:valAx>
        <c:axId val="3836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66832"/>
        <c:crosses val="autoZero"/>
        <c:crossBetween val="midCat"/>
      </c:valAx>
      <c:valAx>
        <c:axId val="383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67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</xdr:row>
      <xdr:rowOff>100012</xdr:rowOff>
    </xdr:from>
    <xdr:to>
      <xdr:col>13</xdr:col>
      <xdr:colOff>247650</xdr:colOff>
      <xdr:row>15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AC1067-3059-4DFB-9010-260558204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175532</xdr:colOff>
      <xdr:row>19</xdr:row>
      <xdr:rowOff>268061</xdr:rowOff>
    </xdr:from>
    <xdr:to>
      <xdr:col>13</xdr:col>
      <xdr:colOff>175532</xdr:colOff>
      <xdr:row>34</xdr:row>
      <xdr:rowOff>153761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08DAF78-2C3B-4154-B858-5F97E9B7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72118</xdr:colOff>
      <xdr:row>38</xdr:row>
      <xdr:rowOff>0</xdr:rowOff>
    </xdr:from>
    <xdr:to>
      <xdr:col>13</xdr:col>
      <xdr:colOff>72118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CDD150-E2A0-48CE-A95C-F1B61FCEA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231322</xdr:colOff>
      <xdr:row>38</xdr:row>
      <xdr:rowOff>0</xdr:rowOff>
    </xdr:from>
    <xdr:to>
      <xdr:col>13</xdr:col>
      <xdr:colOff>231322</xdr:colOff>
      <xdr:row>38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446070-23E2-4205-AAC2-44A980E59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533400</xdr:colOff>
      <xdr:row>1</xdr:row>
      <xdr:rowOff>219075</xdr:rowOff>
    </xdr:from>
    <xdr:to>
      <xdr:col>32</xdr:col>
      <xdr:colOff>533400</xdr:colOff>
      <xdr:row>16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9F742C5-19B3-4DE4-B870-EA46D2A32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195262</xdr:colOff>
      <xdr:row>1</xdr:row>
      <xdr:rowOff>185737</xdr:rowOff>
    </xdr:from>
    <xdr:to>
      <xdr:col>14</xdr:col>
      <xdr:colOff>195262</xdr:colOff>
      <xdr:row>15</xdr:row>
      <xdr:rowOff>157162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B800CA2-04AB-437E-B80D-F3D040CBE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171450</xdr:colOff>
      <xdr:row>20</xdr:row>
      <xdr:rowOff>14287</xdr:rowOff>
    </xdr:from>
    <xdr:to>
      <xdr:col>14</xdr:col>
      <xdr:colOff>171450</xdr:colOff>
      <xdr:row>34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B73E68B-7687-40CA-B5B2-3BFA1E080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204787</xdr:colOff>
      <xdr:row>1</xdr:row>
      <xdr:rowOff>157162</xdr:rowOff>
    </xdr:from>
    <xdr:to>
      <xdr:col>14</xdr:col>
      <xdr:colOff>204787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296624-38C9-491F-9CF6-EA60091DA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185737</xdr:colOff>
      <xdr:row>17</xdr:row>
      <xdr:rowOff>195262</xdr:rowOff>
    </xdr:from>
    <xdr:to>
      <xdr:col>14</xdr:col>
      <xdr:colOff>185737</xdr:colOff>
      <xdr:row>31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58FFEF-0EF5-40EB-92F9-2210603F5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26E8-31AF-4031-B2E4-B42A6D83EB61}">
  <dimension ref="A1:O37"/>
  <sheetViews>
    <sheetView topLeftCell="A13" zoomScale="110" zoomScaleNormal="110" workbookViewId="0">
      <selection activeCell="A36" sqref="A36:A37"/>
    </sheetView>
  </sheetViews>
  <sheetFormatPr baseColWidth="10" defaultRowHeight="15" x14ac:dyDescent="0.25"/>
  <cols>
    <col min="1" max="1" width="20.42578125" customWidth="1"/>
    <col min="2" max="2" width="16.140625" customWidth="1"/>
    <col min="4" max="4" width="15.7109375" customWidth="1"/>
    <col min="6" max="6" width="11.42578125" style="1"/>
  </cols>
  <sheetData>
    <row r="1" spans="1:15" ht="23.25" x14ac:dyDescent="0.35">
      <c r="A1" s="6">
        <v>45244</v>
      </c>
      <c r="B1" s="7">
        <v>1</v>
      </c>
    </row>
    <row r="2" spans="1:15" x14ac:dyDescent="0.25">
      <c r="A2" s="14" t="s">
        <v>0</v>
      </c>
      <c r="B2" s="14">
        <v>1.4</v>
      </c>
      <c r="C2" s="4" t="s">
        <v>1</v>
      </c>
      <c r="D2" s="4" t="s">
        <v>2</v>
      </c>
      <c r="E2" s="4"/>
      <c r="F2" s="5" t="s">
        <v>4</v>
      </c>
      <c r="G2" s="4" t="s">
        <v>5</v>
      </c>
    </row>
    <row r="3" spans="1:15" x14ac:dyDescent="0.25">
      <c r="A3" s="14" t="s">
        <v>6</v>
      </c>
      <c r="B3" s="14">
        <v>0.96</v>
      </c>
      <c r="C3" s="4">
        <v>7</v>
      </c>
      <c r="D3" s="2">
        <v>7.0019999999999998</v>
      </c>
      <c r="E3" s="2"/>
      <c r="F3" s="3">
        <v>0.155</v>
      </c>
      <c r="G3" s="2">
        <v>1.55E-7</v>
      </c>
    </row>
    <row r="4" spans="1:15" x14ac:dyDescent="0.25">
      <c r="A4" s="14" t="s">
        <v>7</v>
      </c>
      <c r="B4" s="14">
        <v>0.75</v>
      </c>
      <c r="C4" s="4">
        <v>8</v>
      </c>
      <c r="D4" s="2">
        <v>8.0030000000000001</v>
      </c>
      <c r="E4" s="2"/>
      <c r="F4" s="3">
        <v>0.24</v>
      </c>
      <c r="G4" s="2">
        <v>2.3999999999999998E-7</v>
      </c>
    </row>
    <row r="5" spans="1:15" x14ac:dyDescent="0.25">
      <c r="A5" s="12" t="s">
        <v>8</v>
      </c>
      <c r="B5" s="15">
        <f>(0.0000001*B2)/B4</f>
        <v>1.8666666666666664E-7</v>
      </c>
      <c r="C5" s="4">
        <v>9</v>
      </c>
      <c r="D5" s="2">
        <v>9.0030000000000001</v>
      </c>
      <c r="E5" s="2"/>
      <c r="F5" s="3">
        <v>0.33600000000000002</v>
      </c>
      <c r="G5" s="2">
        <v>3.3599999999999999E-7</v>
      </c>
    </row>
    <row r="6" spans="1:15" x14ac:dyDescent="0.25">
      <c r="C6" s="4">
        <v>10</v>
      </c>
      <c r="D6" s="2">
        <v>10.004</v>
      </c>
      <c r="E6" s="2"/>
      <c r="F6" s="3">
        <v>0.438</v>
      </c>
      <c r="G6" s="2">
        <v>4.3799999999999998E-7</v>
      </c>
    </row>
    <row r="7" spans="1:15" x14ac:dyDescent="0.25">
      <c r="C7" s="4">
        <v>11</v>
      </c>
      <c r="D7" s="2">
        <v>11.005000000000001</v>
      </c>
      <c r="E7" s="2"/>
      <c r="F7" s="3">
        <v>0.54500000000000004</v>
      </c>
      <c r="G7" s="2">
        <v>5.4499999999999997E-7</v>
      </c>
    </row>
    <row r="8" spans="1:15" x14ac:dyDescent="0.25">
      <c r="C8" s="4">
        <v>12</v>
      </c>
      <c r="D8" s="2">
        <v>12.006</v>
      </c>
      <c r="E8" s="2"/>
      <c r="F8" s="3">
        <v>0.61199999999999999</v>
      </c>
      <c r="G8" s="2">
        <v>6.1200000000000003E-7</v>
      </c>
    </row>
    <row r="9" spans="1:15" x14ac:dyDescent="0.25">
      <c r="C9" s="4">
        <v>13</v>
      </c>
      <c r="D9" s="2">
        <v>13.007</v>
      </c>
      <c r="E9" s="2"/>
      <c r="F9" s="3">
        <v>0.71299999999999997</v>
      </c>
      <c r="G9" s="2">
        <v>7.1299999999999999E-7</v>
      </c>
    </row>
    <row r="10" spans="1:15" x14ac:dyDescent="0.25">
      <c r="C10" s="4">
        <v>14</v>
      </c>
      <c r="D10" s="2">
        <v>14.007999999999999</v>
      </c>
      <c r="E10" s="2"/>
      <c r="F10" s="3">
        <v>0.81200000000000006</v>
      </c>
      <c r="G10" s="2">
        <v>8.1200000000000002E-7</v>
      </c>
    </row>
    <row r="11" spans="1:15" x14ac:dyDescent="0.25">
      <c r="C11" s="4">
        <v>16</v>
      </c>
      <c r="D11" s="2">
        <v>16.010000000000002</v>
      </c>
      <c r="E11" s="2"/>
      <c r="F11" s="3">
        <v>1.0029999999999999</v>
      </c>
      <c r="G11" s="2">
        <v>1.003E-6</v>
      </c>
    </row>
    <row r="12" spans="1:15" x14ac:dyDescent="0.25">
      <c r="C12" s="4">
        <v>17</v>
      </c>
      <c r="D12" s="2">
        <v>17.010999999999999</v>
      </c>
      <c r="E12" s="2"/>
      <c r="F12" s="3">
        <v>1.1020000000000001</v>
      </c>
      <c r="G12" s="2">
        <v>1.102E-6</v>
      </c>
      <c r="O12" t="s">
        <v>11</v>
      </c>
    </row>
    <row r="13" spans="1:15" x14ac:dyDescent="0.25">
      <c r="C13" s="4">
        <v>20.010000000000002</v>
      </c>
      <c r="D13" s="2">
        <v>20.013000000000002</v>
      </c>
      <c r="E13" s="2"/>
      <c r="F13" s="3">
        <v>1.379</v>
      </c>
      <c r="G13" s="2">
        <v>1.3790000000000001E-6</v>
      </c>
    </row>
    <row r="14" spans="1:15" x14ac:dyDescent="0.25">
      <c r="C14" s="4">
        <v>23.01</v>
      </c>
      <c r="D14" s="2">
        <v>23.015000000000001</v>
      </c>
      <c r="E14" s="2"/>
      <c r="F14" s="3">
        <v>1.665</v>
      </c>
      <c r="G14" s="2">
        <v>1.6649999999999999E-6</v>
      </c>
    </row>
    <row r="15" spans="1:15" x14ac:dyDescent="0.25">
      <c r="C15" s="4">
        <v>25.01</v>
      </c>
      <c r="D15" s="2">
        <v>25.015999999999998</v>
      </c>
      <c r="E15" s="2"/>
      <c r="F15" s="3">
        <v>1.873</v>
      </c>
      <c r="G15" s="2">
        <v>1.8729999999999999E-6</v>
      </c>
    </row>
    <row r="16" spans="1:15" x14ac:dyDescent="0.25">
      <c r="C16" s="4">
        <v>28.01</v>
      </c>
      <c r="D16" s="2">
        <v>28.018000000000001</v>
      </c>
      <c r="E16" s="2"/>
      <c r="F16" s="3">
        <v>2.17</v>
      </c>
      <c r="G16" s="2">
        <v>2.17E-6</v>
      </c>
    </row>
    <row r="17" spans="1:7" x14ac:dyDescent="0.25">
      <c r="C17" s="4">
        <v>31.01</v>
      </c>
      <c r="D17" s="2">
        <v>31.02</v>
      </c>
      <c r="E17" s="2"/>
      <c r="F17" s="3">
        <v>2.4620000000000002</v>
      </c>
      <c r="G17" s="2">
        <v>2.4619999999999999E-6</v>
      </c>
    </row>
    <row r="20" spans="1:7" ht="23.25" x14ac:dyDescent="0.35">
      <c r="A20" s="6">
        <v>45244</v>
      </c>
      <c r="B20" s="7">
        <v>2</v>
      </c>
    </row>
    <row r="21" spans="1:7" x14ac:dyDescent="0.25">
      <c r="A21" s="14" t="s">
        <v>0</v>
      </c>
      <c r="B21" s="14">
        <v>1.25</v>
      </c>
      <c r="C21" s="4" t="s">
        <v>1</v>
      </c>
      <c r="D21" s="4" t="s">
        <v>2</v>
      </c>
      <c r="E21" s="4"/>
      <c r="F21" s="5" t="s">
        <v>4</v>
      </c>
      <c r="G21" s="4" t="s">
        <v>5</v>
      </c>
    </row>
    <row r="22" spans="1:7" x14ac:dyDescent="0.25">
      <c r="A22" s="14" t="s">
        <v>6</v>
      </c>
      <c r="B22" s="14">
        <v>1.07</v>
      </c>
      <c r="C22" s="4">
        <v>8</v>
      </c>
      <c r="D22" s="2">
        <v>8.0020000000000007</v>
      </c>
      <c r="E22" s="2"/>
      <c r="F22" s="3">
        <v>8.5000000000000006E-2</v>
      </c>
      <c r="G22" s="2">
        <v>8.4999999999999994E-8</v>
      </c>
    </row>
    <row r="23" spans="1:7" x14ac:dyDescent="0.25">
      <c r="A23" s="14" t="s">
        <v>7</v>
      </c>
      <c r="B23" s="14">
        <v>0.9</v>
      </c>
      <c r="C23" s="4">
        <v>9</v>
      </c>
      <c r="D23" s="2">
        <v>9.0030000000000001</v>
      </c>
      <c r="E23" s="2"/>
      <c r="F23" s="3">
        <v>0.18</v>
      </c>
      <c r="G23" s="2">
        <v>1.8E-7</v>
      </c>
    </row>
    <row r="24" spans="1:7" x14ac:dyDescent="0.25">
      <c r="A24" s="12" t="s">
        <v>8</v>
      </c>
      <c r="B24" s="15">
        <f>(0.0000001*B21)/B23</f>
        <v>1.3888888888888888E-7</v>
      </c>
      <c r="C24" s="4">
        <v>11</v>
      </c>
      <c r="D24" s="2">
        <v>11.005000000000001</v>
      </c>
      <c r="E24" s="2"/>
      <c r="F24" s="3">
        <v>0.38400000000000001</v>
      </c>
      <c r="G24" s="2">
        <v>3.84E-7</v>
      </c>
    </row>
    <row r="25" spans="1:7" x14ac:dyDescent="0.25">
      <c r="C25" s="4">
        <v>13</v>
      </c>
      <c r="D25" s="2">
        <v>13.007</v>
      </c>
      <c r="E25" s="2"/>
      <c r="F25" s="3">
        <v>0.6</v>
      </c>
      <c r="G25" s="2">
        <v>5.9999999999999997E-7</v>
      </c>
    </row>
    <row r="26" spans="1:7" x14ac:dyDescent="0.25">
      <c r="C26" s="4">
        <v>14</v>
      </c>
      <c r="D26" s="2">
        <v>14.007999999999999</v>
      </c>
      <c r="E26" s="2"/>
      <c r="F26" s="3">
        <v>0.68500000000000005</v>
      </c>
      <c r="G26" s="2">
        <v>6.8500000000000001E-7</v>
      </c>
    </row>
    <row r="27" spans="1:7" x14ac:dyDescent="0.25">
      <c r="C27" s="4">
        <v>15</v>
      </c>
      <c r="D27" s="2">
        <v>15.007999999999999</v>
      </c>
      <c r="E27" s="2"/>
      <c r="F27" s="3">
        <v>0.78600000000000003</v>
      </c>
      <c r="G27" s="2">
        <v>7.8599999999999997E-7</v>
      </c>
    </row>
    <row r="28" spans="1:7" x14ac:dyDescent="0.25">
      <c r="C28" s="4">
        <v>16</v>
      </c>
      <c r="D28" s="2">
        <v>16.010000000000002</v>
      </c>
      <c r="E28" s="2"/>
      <c r="F28" s="3">
        <v>0.88800000000000001</v>
      </c>
      <c r="G28" s="2">
        <v>8.8800000000000001E-7</v>
      </c>
    </row>
    <row r="29" spans="1:7" x14ac:dyDescent="0.25">
      <c r="C29" s="4">
        <v>18</v>
      </c>
      <c r="D29" s="2">
        <v>18.010999999999999</v>
      </c>
      <c r="E29" s="2"/>
      <c r="F29" s="3">
        <v>1.08</v>
      </c>
      <c r="G29" s="2">
        <v>1.08E-6</v>
      </c>
    </row>
    <row r="30" spans="1:7" x14ac:dyDescent="0.25">
      <c r="C30" s="4">
        <v>20.010000000000002</v>
      </c>
      <c r="D30" s="2">
        <v>20.013000000000002</v>
      </c>
      <c r="E30" s="2"/>
      <c r="F30" s="3">
        <v>1.28</v>
      </c>
      <c r="G30" s="2">
        <v>1.28E-6</v>
      </c>
    </row>
    <row r="31" spans="1:7" x14ac:dyDescent="0.25">
      <c r="C31" s="4">
        <v>23.01</v>
      </c>
      <c r="D31" s="2">
        <v>23.015000000000001</v>
      </c>
      <c r="E31" s="2"/>
      <c r="F31" s="3">
        <v>1.583</v>
      </c>
      <c r="G31" s="2">
        <v>1.5829999999999999E-6</v>
      </c>
    </row>
    <row r="32" spans="1:7" x14ac:dyDescent="0.25">
      <c r="C32" s="4">
        <v>25.01</v>
      </c>
      <c r="D32" s="2">
        <v>25.015999999999998</v>
      </c>
      <c r="E32" s="2"/>
      <c r="F32" s="3">
        <v>1.7769999999999999</v>
      </c>
      <c r="G32" s="2">
        <v>1.7770000000000001E-6</v>
      </c>
    </row>
    <row r="33" spans="1:7" x14ac:dyDescent="0.25">
      <c r="C33" s="4">
        <v>28.01</v>
      </c>
      <c r="D33" s="2">
        <v>28.018000000000001</v>
      </c>
      <c r="E33" s="2"/>
      <c r="F33" s="3">
        <v>2.0830000000000002</v>
      </c>
      <c r="G33" s="2">
        <v>2.0829999999999998E-6</v>
      </c>
    </row>
    <row r="34" spans="1:7" x14ac:dyDescent="0.25">
      <c r="C34" s="4">
        <v>31.01</v>
      </c>
      <c r="D34" s="2">
        <v>31.018999999999998</v>
      </c>
      <c r="E34" s="2"/>
      <c r="F34" s="3">
        <v>2.3889999999999998</v>
      </c>
      <c r="G34" s="2">
        <v>2.3889999999999999E-6</v>
      </c>
    </row>
    <row r="36" spans="1:7" x14ac:dyDescent="0.25">
      <c r="A36" s="16">
        <f>AVERAGE(B24,B5)</f>
        <v>1.6277777777777775E-7</v>
      </c>
    </row>
    <row r="37" spans="1:7" x14ac:dyDescent="0.25">
      <c r="A37">
        <f>_xlfn.STDEV.S(B24,B5)</f>
        <v>3.3783990656690592E-8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BA4E-0B51-48C3-B24C-32E1E8ABDABF}">
  <dimension ref="A2:H42"/>
  <sheetViews>
    <sheetView topLeftCell="A16" workbookViewId="0">
      <selection activeCell="A41" sqref="A41:A42"/>
    </sheetView>
  </sheetViews>
  <sheetFormatPr baseColWidth="10" defaultRowHeight="15" x14ac:dyDescent="0.25"/>
  <cols>
    <col min="1" max="1" width="21.85546875" customWidth="1"/>
    <col min="2" max="2" width="12" bestFit="1" customWidth="1"/>
    <col min="4" max="4" width="17.5703125" customWidth="1"/>
    <col min="5" max="5" width="17.42578125" customWidth="1"/>
    <col min="7" max="8" width="12" bestFit="1" customWidth="1"/>
  </cols>
  <sheetData>
    <row r="2" spans="1:8" ht="23.25" x14ac:dyDescent="0.35">
      <c r="A2" s="6">
        <v>45244</v>
      </c>
      <c r="B2" s="7">
        <v>1</v>
      </c>
      <c r="F2" s="1"/>
    </row>
    <row r="3" spans="1:8" x14ac:dyDescent="0.25">
      <c r="A3" s="13" t="s">
        <v>0</v>
      </c>
      <c r="B3" s="14">
        <v>1.18</v>
      </c>
      <c r="C3" s="8" t="s">
        <v>1</v>
      </c>
      <c r="D3" s="8" t="s">
        <v>9</v>
      </c>
      <c r="E3" s="8" t="s">
        <v>2</v>
      </c>
      <c r="F3" s="8"/>
      <c r="G3" s="9" t="s">
        <v>4</v>
      </c>
      <c r="H3" s="8" t="s">
        <v>5</v>
      </c>
    </row>
    <row r="4" spans="1:8" x14ac:dyDescent="0.25">
      <c r="A4" s="13" t="s">
        <v>6</v>
      </c>
      <c r="B4" s="14">
        <v>0.6</v>
      </c>
      <c r="C4" s="8">
        <v>0.01</v>
      </c>
      <c r="D4" s="2">
        <v>3.92</v>
      </c>
      <c r="E4" s="2">
        <f>D4/1000</f>
        <v>3.9199999999999999E-3</v>
      </c>
      <c r="F4" s="2"/>
      <c r="G4" s="3">
        <v>5.0949999999999998</v>
      </c>
      <c r="H4" s="2">
        <f>G4/1000000</f>
        <v>5.0949999999999995E-6</v>
      </c>
    </row>
    <row r="5" spans="1:8" x14ac:dyDescent="0.25">
      <c r="A5" s="13" t="s">
        <v>7</v>
      </c>
      <c r="B5" s="14">
        <v>0.28000000000000003</v>
      </c>
      <c r="C5" s="8">
        <v>0.02</v>
      </c>
      <c r="D5" s="2">
        <v>13.955</v>
      </c>
      <c r="E5" s="2">
        <f t="shared" ref="E5:E14" si="0">D5/1000</f>
        <v>1.3955E-2</v>
      </c>
      <c r="F5" s="2"/>
      <c r="G5" s="3">
        <v>20.445</v>
      </c>
      <c r="H5" s="2">
        <f>G5/1000000</f>
        <v>2.0445000000000002E-5</v>
      </c>
    </row>
    <row r="6" spans="1:8" x14ac:dyDescent="0.25">
      <c r="A6" s="11" t="s">
        <v>8</v>
      </c>
      <c r="B6" s="12">
        <f>(0.0015*B3)/B5</f>
        <v>6.3214285714285707E-3</v>
      </c>
      <c r="C6" s="8">
        <v>0.03</v>
      </c>
      <c r="D6" s="2">
        <v>23.94</v>
      </c>
      <c r="E6" s="2">
        <f t="shared" si="0"/>
        <v>2.3940000000000003E-2</v>
      </c>
      <c r="F6" s="2"/>
      <c r="G6" s="3">
        <v>35.5</v>
      </c>
      <c r="H6" s="2">
        <f>G6/1000000</f>
        <v>3.5500000000000002E-5</v>
      </c>
    </row>
    <row r="7" spans="1:8" x14ac:dyDescent="0.25">
      <c r="C7" s="8">
        <v>0.04</v>
      </c>
      <c r="D7" s="2">
        <v>33.85</v>
      </c>
      <c r="E7" s="2">
        <f t="shared" si="0"/>
        <v>3.3849999999999998E-2</v>
      </c>
      <c r="F7" s="2"/>
      <c r="G7" s="3">
        <v>50.545000000000002</v>
      </c>
      <c r="H7" s="2">
        <f t="shared" ref="H7:H16" si="1">G7/1000000</f>
        <v>5.0545000000000005E-5</v>
      </c>
    </row>
    <row r="8" spans="1:8" x14ac:dyDescent="0.25">
      <c r="C8" s="8">
        <v>0.05</v>
      </c>
      <c r="D8" s="2">
        <v>43.75</v>
      </c>
      <c r="E8" s="2">
        <f t="shared" si="0"/>
        <v>4.3749999999999997E-2</v>
      </c>
      <c r="F8" s="2"/>
      <c r="G8" s="3">
        <v>65.48</v>
      </c>
      <c r="H8" s="2">
        <f t="shared" si="1"/>
        <v>6.5480000000000003E-5</v>
      </c>
    </row>
    <row r="9" spans="1:8" x14ac:dyDescent="0.25">
      <c r="C9" s="8">
        <v>0.06</v>
      </c>
      <c r="D9" s="2">
        <v>53.65</v>
      </c>
      <c r="E9" s="2">
        <f t="shared" si="0"/>
        <v>5.3649999999999996E-2</v>
      </c>
      <c r="F9" s="2"/>
      <c r="G9" s="3">
        <v>80.52</v>
      </c>
      <c r="H9" s="2">
        <f t="shared" si="1"/>
        <v>8.0519999999999995E-5</v>
      </c>
    </row>
    <row r="10" spans="1:8" x14ac:dyDescent="0.25">
      <c r="C10" s="8">
        <v>7.0000000000000007E-2</v>
      </c>
      <c r="D10" s="2">
        <v>63.65</v>
      </c>
      <c r="E10" s="2">
        <f t="shared" si="0"/>
        <v>6.3649999999999998E-2</v>
      </c>
      <c r="F10" s="2"/>
      <c r="G10" s="3">
        <v>95.513999999999996</v>
      </c>
      <c r="H10" s="2">
        <f t="shared" si="1"/>
        <v>9.5513999999999994E-5</v>
      </c>
    </row>
    <row r="11" spans="1:8" x14ac:dyDescent="0.25">
      <c r="C11" s="8">
        <v>0.08</v>
      </c>
      <c r="D11" s="2">
        <v>73.114999999999995</v>
      </c>
      <c r="E11" s="2">
        <f t="shared" si="0"/>
        <v>7.3114999999999999E-2</v>
      </c>
      <c r="F11" s="2"/>
      <c r="G11" s="3">
        <v>101</v>
      </c>
      <c r="H11" s="2">
        <f t="shared" si="1"/>
        <v>1.01E-4</v>
      </c>
    </row>
    <row r="12" spans="1:8" x14ac:dyDescent="0.25">
      <c r="C12" s="8">
        <v>0.09</v>
      </c>
      <c r="D12" s="2">
        <v>83.05</v>
      </c>
      <c r="E12" s="2">
        <f t="shared" si="0"/>
        <v>8.3049999999999999E-2</v>
      </c>
      <c r="F12" s="2"/>
      <c r="G12" s="3">
        <v>125</v>
      </c>
      <c r="H12" s="2">
        <f t="shared" si="1"/>
        <v>1.25E-4</v>
      </c>
    </row>
    <row r="13" spans="1:8" x14ac:dyDescent="0.25">
      <c r="C13" s="8">
        <v>0.1</v>
      </c>
      <c r="D13" s="2">
        <v>92.998999999999995</v>
      </c>
      <c r="E13" s="2">
        <f t="shared" si="0"/>
        <v>9.2998999999999998E-2</v>
      </c>
      <c r="F13" s="2"/>
      <c r="G13" s="3">
        <v>140</v>
      </c>
      <c r="H13" s="2">
        <f t="shared" si="1"/>
        <v>1.3999999999999999E-4</v>
      </c>
    </row>
    <row r="14" spans="1:8" x14ac:dyDescent="0.25">
      <c r="C14" s="8">
        <v>0.2</v>
      </c>
      <c r="D14" s="2">
        <v>191.815</v>
      </c>
      <c r="E14" s="2">
        <f t="shared" si="0"/>
        <v>0.19181499999999999</v>
      </c>
      <c r="F14" s="2"/>
      <c r="G14" s="3">
        <v>289</v>
      </c>
      <c r="H14" s="2">
        <f t="shared" si="1"/>
        <v>2.8899999999999998E-4</v>
      </c>
    </row>
    <row r="15" spans="1:8" x14ac:dyDescent="0.25">
      <c r="C15" s="8">
        <v>0.3</v>
      </c>
      <c r="D15" s="2"/>
      <c r="E15" s="2">
        <v>0.28999999999999998</v>
      </c>
      <c r="F15" s="2"/>
      <c r="G15" s="3">
        <v>437</v>
      </c>
      <c r="H15" s="2">
        <f t="shared" si="1"/>
        <v>4.37E-4</v>
      </c>
    </row>
    <row r="16" spans="1:8" x14ac:dyDescent="0.25">
      <c r="C16" s="8">
        <v>0.5</v>
      </c>
      <c r="D16" s="2"/>
      <c r="E16" s="2">
        <v>0.48699999999999999</v>
      </c>
      <c r="F16" s="2"/>
      <c r="G16" s="3">
        <v>734</v>
      </c>
      <c r="H16" s="2">
        <f t="shared" si="1"/>
        <v>7.3399999999999995E-4</v>
      </c>
    </row>
    <row r="17" spans="1:8" x14ac:dyDescent="0.25">
      <c r="E17" s="10"/>
      <c r="F17" s="1"/>
    </row>
    <row r="18" spans="1:8" x14ac:dyDescent="0.25">
      <c r="E18" s="10"/>
      <c r="F18" s="1"/>
    </row>
    <row r="19" spans="1:8" ht="23.25" x14ac:dyDescent="0.35">
      <c r="A19" s="6">
        <v>45244</v>
      </c>
      <c r="B19" s="7">
        <v>2</v>
      </c>
      <c r="E19" s="10"/>
      <c r="F19" s="1"/>
    </row>
    <row r="20" spans="1:8" x14ac:dyDescent="0.25">
      <c r="A20" s="13" t="s">
        <v>0</v>
      </c>
      <c r="B20" s="14">
        <v>1.1000000000000001</v>
      </c>
      <c r="C20" s="8" t="s">
        <v>1</v>
      </c>
      <c r="D20" s="8" t="s">
        <v>9</v>
      </c>
      <c r="E20" s="8" t="s">
        <v>2</v>
      </c>
      <c r="F20" s="8"/>
      <c r="G20" s="9" t="s">
        <v>4</v>
      </c>
      <c r="H20" s="8" t="s">
        <v>5</v>
      </c>
    </row>
    <row r="21" spans="1:8" x14ac:dyDescent="0.25">
      <c r="A21" s="13" t="s">
        <v>6</v>
      </c>
      <c r="B21" s="14">
        <v>0.7</v>
      </c>
      <c r="C21" s="8">
        <v>0.01</v>
      </c>
      <c r="D21" s="2">
        <v>4.2300000000000004</v>
      </c>
      <c r="E21" s="2">
        <f>D21/1000</f>
        <v>4.2300000000000003E-3</v>
      </c>
      <c r="F21" s="2"/>
      <c r="G21" s="3">
        <v>1.5349999999999999</v>
      </c>
      <c r="H21" s="2">
        <f>G21/1000000</f>
        <v>1.5349999999999999E-6</v>
      </c>
    </row>
    <row r="22" spans="1:8" x14ac:dyDescent="0.25">
      <c r="A22" s="13" t="s">
        <v>7</v>
      </c>
      <c r="B22" s="14">
        <v>0.39</v>
      </c>
      <c r="C22" s="8">
        <v>0.02</v>
      </c>
      <c r="D22" s="2">
        <v>14.36</v>
      </c>
      <c r="E22" s="2">
        <f t="shared" ref="E22:E31" si="2">D22/1000</f>
        <v>1.436E-2</v>
      </c>
      <c r="F22" s="2"/>
      <c r="G22" s="3">
        <v>7.085</v>
      </c>
      <c r="H22" s="2">
        <f t="shared" ref="H22:H39" si="3">G22/1000000</f>
        <v>7.0849999999999999E-6</v>
      </c>
    </row>
    <row r="23" spans="1:8" x14ac:dyDescent="0.25">
      <c r="A23" s="11" t="s">
        <v>8</v>
      </c>
      <c r="B23" s="12">
        <f>(0.0006*B20)/B22</f>
        <v>1.6923076923076922E-3</v>
      </c>
      <c r="C23" s="8">
        <v>0.03</v>
      </c>
      <c r="D23" s="2">
        <v>24.375</v>
      </c>
      <c r="E23" s="2">
        <f t="shared" si="2"/>
        <v>2.4375000000000001E-2</v>
      </c>
      <c r="F23" s="2"/>
      <c r="G23" s="3">
        <v>12.57</v>
      </c>
      <c r="H23" s="2">
        <f t="shared" si="3"/>
        <v>1.257E-5</v>
      </c>
    </row>
    <row r="24" spans="1:8" x14ac:dyDescent="0.25">
      <c r="C24" s="8">
        <v>0.04</v>
      </c>
      <c r="D24" s="2">
        <v>34.375</v>
      </c>
      <c r="E24" s="2">
        <f t="shared" si="2"/>
        <v>3.4375000000000003E-2</v>
      </c>
      <c r="F24" s="2"/>
      <c r="G24" s="3">
        <v>18.079999999999998</v>
      </c>
      <c r="H24" s="2">
        <f t="shared" si="3"/>
        <v>1.808E-5</v>
      </c>
    </row>
    <row r="25" spans="1:8" x14ac:dyDescent="0.25">
      <c r="C25" s="8">
        <v>0.05</v>
      </c>
      <c r="D25" s="2">
        <v>44.37</v>
      </c>
      <c r="E25" s="2">
        <f t="shared" si="2"/>
        <v>4.437E-2</v>
      </c>
      <c r="F25" s="2"/>
      <c r="G25" s="3">
        <v>23.49</v>
      </c>
      <c r="H25" s="2">
        <f t="shared" si="3"/>
        <v>2.3489999999999997E-5</v>
      </c>
    </row>
    <row r="26" spans="1:8" x14ac:dyDescent="0.25">
      <c r="C26" s="8">
        <v>0.06</v>
      </c>
      <c r="D26" s="2">
        <v>54.35</v>
      </c>
      <c r="E26" s="2">
        <f t="shared" si="2"/>
        <v>5.4350000000000002E-2</v>
      </c>
      <c r="F26" s="2"/>
      <c r="G26" s="3">
        <v>28.975000000000001</v>
      </c>
      <c r="H26" s="2">
        <f t="shared" si="3"/>
        <v>2.8975000000000003E-5</v>
      </c>
    </row>
    <row r="27" spans="1:8" x14ac:dyDescent="0.25">
      <c r="C27" s="8">
        <v>7.0000000000000007E-2</v>
      </c>
      <c r="D27" s="2">
        <v>64.465000000000003</v>
      </c>
      <c r="E27" s="2">
        <f t="shared" si="2"/>
        <v>6.4465000000000008E-2</v>
      </c>
      <c r="F27" s="2"/>
      <c r="G27" s="3">
        <v>34.5</v>
      </c>
      <c r="H27" s="2">
        <f t="shared" si="3"/>
        <v>3.4499999999999998E-5</v>
      </c>
    </row>
    <row r="28" spans="1:8" x14ac:dyDescent="0.25">
      <c r="C28" s="8">
        <v>0.08</v>
      </c>
      <c r="D28" s="2">
        <v>74.03</v>
      </c>
      <c r="E28" s="2">
        <f t="shared" si="2"/>
        <v>7.4029999999999999E-2</v>
      </c>
      <c r="F28" s="2"/>
      <c r="G28" s="3">
        <v>39.655000000000001</v>
      </c>
      <c r="H28" s="2">
        <f t="shared" si="3"/>
        <v>3.9654999999999999E-5</v>
      </c>
    </row>
    <row r="29" spans="1:8" x14ac:dyDescent="0.25">
      <c r="C29" s="8">
        <v>0.09</v>
      </c>
      <c r="D29" s="2">
        <v>84.034999999999997</v>
      </c>
      <c r="E29" s="2">
        <f t="shared" si="2"/>
        <v>8.4034999999999999E-2</v>
      </c>
      <c r="F29" s="2"/>
      <c r="G29" s="3">
        <v>45.055</v>
      </c>
      <c r="H29" s="2">
        <f t="shared" si="3"/>
        <v>4.5055000000000001E-5</v>
      </c>
    </row>
    <row r="30" spans="1:8" x14ac:dyDescent="0.25">
      <c r="C30" s="8">
        <v>0.1</v>
      </c>
      <c r="D30" s="2">
        <v>94.12</v>
      </c>
      <c r="E30" s="2">
        <f t="shared" si="2"/>
        <v>9.4120000000000009E-2</v>
      </c>
      <c r="F30" s="2"/>
      <c r="G30" s="3">
        <v>50.5</v>
      </c>
      <c r="H30" s="2">
        <f t="shared" si="3"/>
        <v>5.0500000000000001E-5</v>
      </c>
    </row>
    <row r="31" spans="1:8" x14ac:dyDescent="0.25">
      <c r="C31" s="8">
        <v>0.2</v>
      </c>
      <c r="D31" s="2">
        <v>194</v>
      </c>
      <c r="E31" s="2">
        <f t="shared" si="2"/>
        <v>0.19400000000000001</v>
      </c>
      <c r="F31" s="2"/>
      <c r="G31" s="3">
        <v>105</v>
      </c>
      <c r="H31" s="2">
        <f t="shared" si="3"/>
        <v>1.05E-4</v>
      </c>
    </row>
    <row r="32" spans="1:8" x14ac:dyDescent="0.25">
      <c r="C32" s="8">
        <v>0.3</v>
      </c>
      <c r="D32" s="2"/>
      <c r="E32" s="2">
        <v>0.29299999999999998</v>
      </c>
      <c r="F32" s="2"/>
      <c r="G32" s="3">
        <v>159</v>
      </c>
      <c r="H32" s="2">
        <f t="shared" si="3"/>
        <v>1.5899999999999999E-4</v>
      </c>
    </row>
    <row r="33" spans="1:8" x14ac:dyDescent="0.25">
      <c r="C33" s="8">
        <v>0.5</v>
      </c>
      <c r="D33" s="2"/>
      <c r="E33" s="2">
        <v>0.49299999999999999</v>
      </c>
      <c r="F33" s="2"/>
      <c r="G33" s="3">
        <v>269</v>
      </c>
      <c r="H33" s="2">
        <f t="shared" si="3"/>
        <v>2.6899999999999998E-4</v>
      </c>
    </row>
    <row r="34" spans="1:8" x14ac:dyDescent="0.25">
      <c r="C34" s="8">
        <v>0.6</v>
      </c>
      <c r="D34" s="2"/>
      <c r="E34" s="2">
        <v>0.59199999999999997</v>
      </c>
      <c r="F34" s="2"/>
      <c r="G34" s="3">
        <v>324</v>
      </c>
      <c r="H34" s="2">
        <f t="shared" si="3"/>
        <v>3.2400000000000001E-4</v>
      </c>
    </row>
    <row r="35" spans="1:8" x14ac:dyDescent="0.25">
      <c r="C35" s="8">
        <v>0.7</v>
      </c>
      <c r="D35" s="2"/>
      <c r="E35" s="2">
        <v>0.69099999999999995</v>
      </c>
      <c r="F35" s="2"/>
      <c r="G35" s="3">
        <v>382</v>
      </c>
      <c r="H35" s="2">
        <f t="shared" si="3"/>
        <v>3.8200000000000002E-4</v>
      </c>
    </row>
    <row r="36" spans="1:8" x14ac:dyDescent="0.25">
      <c r="C36" s="8">
        <v>0.8</v>
      </c>
      <c r="D36" s="2"/>
      <c r="E36" s="2">
        <v>0.79100000000000004</v>
      </c>
      <c r="F36" s="2"/>
      <c r="G36" s="3">
        <v>439</v>
      </c>
      <c r="H36" s="2">
        <f t="shared" si="3"/>
        <v>4.3899999999999999E-4</v>
      </c>
    </row>
    <row r="37" spans="1:8" x14ac:dyDescent="0.25">
      <c r="C37" s="8">
        <v>0.9</v>
      </c>
      <c r="D37" s="2"/>
      <c r="E37" s="2">
        <v>0.89</v>
      </c>
      <c r="F37" s="2"/>
      <c r="G37" s="3">
        <v>497</v>
      </c>
      <c r="H37" s="2">
        <f t="shared" si="3"/>
        <v>4.9700000000000005E-4</v>
      </c>
    </row>
    <row r="38" spans="1:8" x14ac:dyDescent="0.25">
      <c r="C38" s="8">
        <v>1</v>
      </c>
      <c r="D38" s="2"/>
      <c r="E38" s="2">
        <v>0.99</v>
      </c>
      <c r="F38" s="2"/>
      <c r="G38" s="3">
        <v>555</v>
      </c>
      <c r="H38" s="2">
        <f t="shared" si="3"/>
        <v>5.5500000000000005E-4</v>
      </c>
    </row>
    <row r="39" spans="1:8" x14ac:dyDescent="0.25">
      <c r="C39" s="8">
        <v>1.1000000000000001</v>
      </c>
      <c r="D39" s="2"/>
      <c r="E39" s="2">
        <v>1.089</v>
      </c>
      <c r="F39" s="2"/>
      <c r="G39" s="3">
        <v>618</v>
      </c>
      <c r="H39" s="2">
        <f t="shared" si="3"/>
        <v>6.1799999999999995E-4</v>
      </c>
    </row>
    <row r="41" spans="1:8" x14ac:dyDescent="0.25">
      <c r="A41" s="16">
        <f>AVERAGE(B23,B6)</f>
        <v>4.0068681318681312E-3</v>
      </c>
    </row>
    <row r="42" spans="1:8" x14ac:dyDescent="0.25">
      <c r="A42">
        <f>_xlfn.STDEV.S(B6,B23)</f>
        <v>3.2732827645586059E-3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0DE9-57FD-4F20-93DB-A2A10AFF8569}">
  <dimension ref="A2:H34"/>
  <sheetViews>
    <sheetView tabSelected="1" topLeftCell="A9" zoomScaleNormal="100" workbookViewId="0">
      <selection activeCell="A34" sqref="A34"/>
    </sheetView>
  </sheetViews>
  <sheetFormatPr baseColWidth="10" defaultRowHeight="15" x14ac:dyDescent="0.25"/>
  <cols>
    <col min="1" max="1" width="18.85546875" customWidth="1"/>
    <col min="4" max="4" width="17.140625" customWidth="1"/>
    <col min="5" max="5" width="17.28515625" customWidth="1"/>
  </cols>
  <sheetData>
    <row r="2" spans="1:8" ht="23.25" x14ac:dyDescent="0.35">
      <c r="A2" s="6">
        <v>45244</v>
      </c>
      <c r="B2" s="7">
        <v>1</v>
      </c>
      <c r="G2" s="1"/>
    </row>
    <row r="3" spans="1:8" x14ac:dyDescent="0.25">
      <c r="A3" s="13" t="s">
        <v>0</v>
      </c>
      <c r="B3" s="14">
        <v>1.51</v>
      </c>
      <c r="C3" s="8" t="s">
        <v>1</v>
      </c>
      <c r="D3" s="8" t="s">
        <v>9</v>
      </c>
      <c r="E3" s="8" t="s">
        <v>2</v>
      </c>
      <c r="F3" s="8" t="s">
        <v>3</v>
      </c>
      <c r="G3" s="9" t="s">
        <v>10</v>
      </c>
      <c r="H3" s="8" t="s">
        <v>5</v>
      </c>
    </row>
    <row r="4" spans="1:8" x14ac:dyDescent="0.25">
      <c r="A4" s="13" t="s">
        <v>6</v>
      </c>
      <c r="B4" s="14">
        <v>0.8</v>
      </c>
      <c r="C4" s="8">
        <v>0.01</v>
      </c>
      <c r="D4" s="2">
        <v>1.6359999999999999</v>
      </c>
      <c r="E4" s="2">
        <f>D4/1000</f>
        <v>1.6359999999999999E-3</v>
      </c>
      <c r="F4" s="2">
        <f>C4-E4</f>
        <v>8.3639999999999999E-3</v>
      </c>
      <c r="G4" s="3">
        <v>0.16700000000000001</v>
      </c>
      <c r="H4" s="2">
        <f>G4/1000</f>
        <v>1.6700000000000002E-4</v>
      </c>
    </row>
    <row r="5" spans="1:8" x14ac:dyDescent="0.25">
      <c r="A5" s="13" t="s">
        <v>7</v>
      </c>
      <c r="B5" s="14">
        <v>0.5</v>
      </c>
      <c r="C5" s="8">
        <v>0.02</v>
      </c>
      <c r="D5" s="2">
        <v>6.5</v>
      </c>
      <c r="E5" s="2">
        <f t="shared" ref="E5:E15" si="0">D5/1000</f>
        <v>6.4999999999999997E-3</v>
      </c>
      <c r="F5" s="2">
        <f t="shared" ref="F5:F15" si="1">C5-E5</f>
        <v>1.3500000000000002E-2</v>
      </c>
      <c r="G5" s="3">
        <v>0.65</v>
      </c>
      <c r="H5" s="2">
        <f t="shared" ref="H5:H15" si="2">G5/1000</f>
        <v>6.4999999999999997E-4</v>
      </c>
    </row>
    <row r="6" spans="1:8" x14ac:dyDescent="0.25">
      <c r="A6" s="11" t="s">
        <v>8</v>
      </c>
      <c r="B6" s="12">
        <f>(0.1021*B3)/B5</f>
        <v>0.308342</v>
      </c>
      <c r="C6" s="8">
        <v>0.03</v>
      </c>
      <c r="D6" s="2">
        <v>11.15</v>
      </c>
      <c r="E6" s="2">
        <f t="shared" si="0"/>
        <v>1.115E-2</v>
      </c>
      <c r="F6" s="2">
        <f t="shared" si="1"/>
        <v>1.8849999999999999E-2</v>
      </c>
      <c r="G6" s="3">
        <v>1.1220000000000001</v>
      </c>
      <c r="H6" s="2">
        <f t="shared" si="2"/>
        <v>1.1220000000000002E-3</v>
      </c>
    </row>
    <row r="7" spans="1:8" x14ac:dyDescent="0.25">
      <c r="C7" s="8">
        <v>0.04</v>
      </c>
      <c r="D7" s="2">
        <v>15.83</v>
      </c>
      <c r="E7" s="2">
        <f t="shared" si="0"/>
        <v>1.583E-2</v>
      </c>
      <c r="F7" s="2">
        <f t="shared" si="1"/>
        <v>2.4170000000000001E-2</v>
      </c>
      <c r="G7" s="3">
        <v>1.6020000000000001</v>
      </c>
      <c r="H7" s="2">
        <f t="shared" si="2"/>
        <v>1.6020000000000001E-3</v>
      </c>
    </row>
    <row r="8" spans="1:8" x14ac:dyDescent="0.25">
      <c r="C8" s="8">
        <v>0.05</v>
      </c>
      <c r="D8" s="2">
        <v>20.452000000000002</v>
      </c>
      <c r="E8" s="2">
        <f t="shared" si="0"/>
        <v>2.0452000000000001E-2</v>
      </c>
      <c r="F8" s="2">
        <f t="shared" si="1"/>
        <v>2.9548000000000001E-2</v>
      </c>
      <c r="G8" s="3">
        <v>2.073</v>
      </c>
      <c r="H8" s="2">
        <f t="shared" si="2"/>
        <v>2.0729999999999998E-3</v>
      </c>
    </row>
    <row r="9" spans="1:8" x14ac:dyDescent="0.25">
      <c r="C9" s="8">
        <v>0.06</v>
      </c>
      <c r="D9" s="2">
        <v>25.06</v>
      </c>
      <c r="E9" s="2">
        <f t="shared" si="0"/>
        <v>2.5059999999999999E-2</v>
      </c>
      <c r="F9" s="2">
        <f t="shared" si="1"/>
        <v>3.4939999999999999E-2</v>
      </c>
      <c r="G9" s="3">
        <v>2.5430000000000001</v>
      </c>
      <c r="H9" s="2">
        <f t="shared" si="2"/>
        <v>2.5430000000000001E-3</v>
      </c>
    </row>
    <row r="10" spans="1:8" x14ac:dyDescent="0.25">
      <c r="C10" s="8">
        <v>7.0000000000000007E-2</v>
      </c>
      <c r="D10" s="2">
        <v>29.725000000000001</v>
      </c>
      <c r="E10" s="2">
        <f t="shared" si="0"/>
        <v>2.9725000000000001E-2</v>
      </c>
      <c r="F10" s="2">
        <f t="shared" si="1"/>
        <v>4.0275000000000005E-2</v>
      </c>
      <c r="G10" s="3">
        <v>3.02</v>
      </c>
      <c r="H10" s="2">
        <f t="shared" si="2"/>
        <v>3.0200000000000001E-3</v>
      </c>
    </row>
    <row r="11" spans="1:8" x14ac:dyDescent="0.25">
      <c r="C11" s="8">
        <v>0.08</v>
      </c>
      <c r="D11" s="2">
        <v>34.15</v>
      </c>
      <c r="E11" s="2">
        <f t="shared" si="0"/>
        <v>3.415E-2</v>
      </c>
      <c r="F11" s="2">
        <f t="shared" si="1"/>
        <v>4.5850000000000002E-2</v>
      </c>
      <c r="G11" s="3">
        <v>3.47</v>
      </c>
      <c r="H11" s="2">
        <f t="shared" si="2"/>
        <v>3.47E-3</v>
      </c>
    </row>
    <row r="12" spans="1:8" x14ac:dyDescent="0.25">
      <c r="C12" s="8">
        <v>0.09</v>
      </c>
      <c r="D12" s="2">
        <v>38.75</v>
      </c>
      <c r="E12" s="2">
        <f t="shared" si="0"/>
        <v>3.875E-2</v>
      </c>
      <c r="F12" s="2">
        <f t="shared" si="1"/>
        <v>5.1249999999999997E-2</v>
      </c>
      <c r="G12" s="3">
        <v>3.9420000000000002</v>
      </c>
      <c r="H12" s="2">
        <f t="shared" si="2"/>
        <v>3.9420000000000002E-3</v>
      </c>
    </row>
    <row r="13" spans="1:8" x14ac:dyDescent="0.25">
      <c r="C13" s="8">
        <v>0.1</v>
      </c>
      <c r="D13" s="2">
        <v>43.38</v>
      </c>
      <c r="E13" s="2">
        <f t="shared" si="0"/>
        <v>4.3380000000000002E-2</v>
      </c>
      <c r="F13" s="2">
        <f t="shared" si="1"/>
        <v>5.6620000000000004E-2</v>
      </c>
      <c r="G13" s="3">
        <v>4.4169999999999998</v>
      </c>
      <c r="H13" s="2">
        <f t="shared" si="2"/>
        <v>4.4169999999999999E-3</v>
      </c>
    </row>
    <row r="14" spans="1:8" x14ac:dyDescent="0.25">
      <c r="C14" s="8">
        <v>0.15</v>
      </c>
      <c r="D14" s="2">
        <v>66.2</v>
      </c>
      <c r="E14" s="2">
        <f t="shared" si="0"/>
        <v>6.6200000000000009E-2</v>
      </c>
      <c r="F14" s="2">
        <f t="shared" si="1"/>
        <v>8.3799999999999986E-2</v>
      </c>
      <c r="G14" s="3">
        <v>6.7489999999999997</v>
      </c>
      <c r="H14" s="2">
        <f t="shared" si="2"/>
        <v>6.7489999999999998E-3</v>
      </c>
    </row>
    <row r="15" spans="1:8" x14ac:dyDescent="0.25">
      <c r="C15" s="8">
        <v>0.2</v>
      </c>
      <c r="D15" s="2">
        <v>89.334999999999994</v>
      </c>
      <c r="E15" s="2">
        <f t="shared" si="0"/>
        <v>8.9334999999999998E-2</v>
      </c>
      <c r="F15" s="2">
        <f t="shared" si="1"/>
        <v>0.11066500000000001</v>
      </c>
      <c r="G15" s="3">
        <v>9.1120000000000001</v>
      </c>
      <c r="H15" s="2">
        <f t="shared" si="2"/>
        <v>9.1120000000000003E-3</v>
      </c>
    </row>
    <row r="16" spans="1:8" x14ac:dyDescent="0.25">
      <c r="G16" s="1"/>
    </row>
    <row r="17" spans="1:8" x14ac:dyDescent="0.25">
      <c r="G17" s="1"/>
    </row>
    <row r="18" spans="1:8" ht="23.25" x14ac:dyDescent="0.35">
      <c r="A18" s="6">
        <v>45244</v>
      </c>
      <c r="B18" s="7">
        <v>2</v>
      </c>
      <c r="G18" s="1"/>
    </row>
    <row r="19" spans="1:8" x14ac:dyDescent="0.25">
      <c r="A19" s="13" t="s">
        <v>0</v>
      </c>
      <c r="B19" s="14">
        <v>1.37</v>
      </c>
      <c r="C19" s="8" t="s">
        <v>1</v>
      </c>
      <c r="D19" s="8" t="s">
        <v>9</v>
      </c>
      <c r="E19" s="8" t="s">
        <v>2</v>
      </c>
      <c r="F19" s="8" t="s">
        <v>3</v>
      </c>
      <c r="G19" s="9" t="s">
        <v>10</v>
      </c>
      <c r="H19" s="8" t="s">
        <v>5</v>
      </c>
    </row>
    <row r="20" spans="1:8" x14ac:dyDescent="0.25">
      <c r="A20" s="13" t="s">
        <v>6</v>
      </c>
      <c r="B20" s="14">
        <v>1.01</v>
      </c>
      <c r="C20" s="8">
        <v>0.01</v>
      </c>
      <c r="D20" s="2">
        <v>2.1150000000000002</v>
      </c>
      <c r="E20" s="2">
        <f>D20/1000</f>
        <v>2.1150000000000001E-3</v>
      </c>
      <c r="F20" s="2">
        <f>C20-E20</f>
        <v>7.8849999999999996E-3</v>
      </c>
      <c r="G20" s="3">
        <v>0.14599999999999999</v>
      </c>
      <c r="H20" s="2">
        <f>G20/1000</f>
        <v>1.46E-4</v>
      </c>
    </row>
    <row r="21" spans="1:8" x14ac:dyDescent="0.25">
      <c r="A21" s="13" t="s">
        <v>7</v>
      </c>
      <c r="B21" s="14">
        <v>0.8</v>
      </c>
      <c r="C21" s="8">
        <v>0.02</v>
      </c>
      <c r="D21" s="2">
        <v>7.8</v>
      </c>
      <c r="E21" s="2">
        <f t="shared" ref="E21:E31" si="3">D21/1000</f>
        <v>7.7999999999999996E-3</v>
      </c>
      <c r="F21" s="2">
        <f t="shared" ref="F21:F31" si="4">C21-E21</f>
        <v>1.2200000000000001E-2</v>
      </c>
      <c r="G21" s="3">
        <v>0.53800000000000003</v>
      </c>
      <c r="H21" s="2">
        <f t="shared" ref="H21:H31" si="5">G21/1000</f>
        <v>5.3800000000000007E-4</v>
      </c>
    </row>
    <row r="22" spans="1:8" x14ac:dyDescent="0.25">
      <c r="A22" s="11" t="s">
        <v>8</v>
      </c>
      <c r="B22" s="12">
        <f>(0.0694*B19)/B21</f>
        <v>0.11884750000000001</v>
      </c>
      <c r="C22" s="8">
        <v>0.03</v>
      </c>
      <c r="D22" s="2">
        <v>13.425000000000001</v>
      </c>
      <c r="E22" s="2">
        <f t="shared" si="3"/>
        <v>1.3425000000000001E-2</v>
      </c>
      <c r="F22" s="2">
        <f t="shared" si="4"/>
        <v>1.6574999999999999E-2</v>
      </c>
      <c r="G22" s="3">
        <v>0.92800000000000005</v>
      </c>
      <c r="H22" s="2">
        <f t="shared" si="5"/>
        <v>9.2800000000000001E-4</v>
      </c>
    </row>
    <row r="23" spans="1:8" x14ac:dyDescent="0.25">
      <c r="C23" s="8">
        <v>0.04</v>
      </c>
      <c r="D23" s="2">
        <v>19.05</v>
      </c>
      <c r="E23" s="2">
        <f t="shared" si="3"/>
        <v>1.9050000000000001E-2</v>
      </c>
      <c r="F23" s="2">
        <f t="shared" si="4"/>
        <v>2.095E-2</v>
      </c>
      <c r="G23" s="3">
        <v>1.3169999999999999</v>
      </c>
      <c r="H23" s="2">
        <f t="shared" si="5"/>
        <v>1.317E-3</v>
      </c>
    </row>
    <row r="24" spans="1:8" x14ac:dyDescent="0.25">
      <c r="C24" s="8">
        <v>0.05</v>
      </c>
      <c r="D24" s="2">
        <v>24.655000000000001</v>
      </c>
      <c r="E24" s="2">
        <f t="shared" si="3"/>
        <v>2.4655E-2</v>
      </c>
      <c r="F24" s="2">
        <f t="shared" si="4"/>
        <v>2.5345000000000003E-2</v>
      </c>
      <c r="G24" s="3">
        <v>1.706</v>
      </c>
      <c r="H24" s="2">
        <f t="shared" si="5"/>
        <v>1.7060000000000001E-3</v>
      </c>
    </row>
    <row r="25" spans="1:8" x14ac:dyDescent="0.25">
      <c r="C25" s="8">
        <v>0.06</v>
      </c>
      <c r="D25" s="2">
        <v>30.24</v>
      </c>
      <c r="E25" s="2">
        <f t="shared" si="3"/>
        <v>3.024E-2</v>
      </c>
      <c r="F25" s="2">
        <f t="shared" si="4"/>
        <v>2.9759999999999998E-2</v>
      </c>
      <c r="G25" s="3">
        <v>2.0920000000000001</v>
      </c>
      <c r="H25" s="2">
        <f t="shared" si="5"/>
        <v>2.0920000000000001E-3</v>
      </c>
    </row>
    <row r="26" spans="1:8" x14ac:dyDescent="0.25">
      <c r="C26" s="8">
        <v>7.0000000000000007E-2</v>
      </c>
      <c r="D26" s="2">
        <v>35.9</v>
      </c>
      <c r="E26" s="2">
        <f t="shared" si="3"/>
        <v>3.5900000000000001E-2</v>
      </c>
      <c r="F26" s="2">
        <f t="shared" si="4"/>
        <v>3.4100000000000005E-2</v>
      </c>
      <c r="G26" s="3">
        <v>2.4870000000000001</v>
      </c>
      <c r="H26" s="2">
        <f t="shared" si="5"/>
        <v>2.4870000000000001E-3</v>
      </c>
    </row>
    <row r="27" spans="1:8" x14ac:dyDescent="0.25">
      <c r="C27" s="8">
        <v>0.08</v>
      </c>
      <c r="D27" s="2">
        <v>41.24</v>
      </c>
      <c r="E27" s="2">
        <f t="shared" si="3"/>
        <v>4.1239999999999999E-2</v>
      </c>
      <c r="F27" s="2">
        <f t="shared" si="4"/>
        <v>3.8760000000000003E-2</v>
      </c>
      <c r="G27" s="3">
        <v>2.8559999999999999</v>
      </c>
      <c r="H27" s="2">
        <f t="shared" si="5"/>
        <v>2.856E-3</v>
      </c>
    </row>
    <row r="28" spans="1:8" x14ac:dyDescent="0.25">
      <c r="C28" s="8">
        <v>0.09</v>
      </c>
      <c r="D28" s="2">
        <v>46.84</v>
      </c>
      <c r="E28" s="2">
        <f t="shared" si="3"/>
        <v>4.6840000000000007E-2</v>
      </c>
      <c r="F28" s="2">
        <f t="shared" si="4"/>
        <v>4.315999999999999E-2</v>
      </c>
      <c r="G28" s="3">
        <v>3.246</v>
      </c>
      <c r="H28" s="2">
        <f t="shared" si="5"/>
        <v>3.2460000000000002E-3</v>
      </c>
    </row>
    <row r="29" spans="1:8" x14ac:dyDescent="0.25">
      <c r="C29" s="8">
        <v>0.1</v>
      </c>
      <c r="D29" s="2">
        <v>52.454999999999998</v>
      </c>
      <c r="E29" s="2">
        <f t="shared" si="3"/>
        <v>5.2455000000000002E-2</v>
      </c>
      <c r="F29" s="2">
        <f t="shared" si="4"/>
        <v>4.7545000000000004E-2</v>
      </c>
      <c r="G29" s="3">
        <v>3.6360000000000001</v>
      </c>
      <c r="H29" s="2">
        <f t="shared" si="5"/>
        <v>3.6359999999999999E-3</v>
      </c>
    </row>
    <row r="30" spans="1:8" x14ac:dyDescent="0.25">
      <c r="C30" s="8">
        <v>0.15</v>
      </c>
      <c r="D30" s="2">
        <v>80.114999999999995</v>
      </c>
      <c r="E30" s="2">
        <f t="shared" si="3"/>
        <v>8.0114999999999992E-2</v>
      </c>
      <c r="F30" s="2">
        <f t="shared" si="4"/>
        <v>6.9885000000000003E-2</v>
      </c>
      <c r="G30" s="3">
        <v>5.5549999999999997</v>
      </c>
      <c r="H30" s="2">
        <f t="shared" si="5"/>
        <v>5.555E-3</v>
      </c>
    </row>
    <row r="31" spans="1:8" x14ac:dyDescent="0.25">
      <c r="C31" s="8">
        <v>0.2</v>
      </c>
      <c r="D31" s="2">
        <v>108.185</v>
      </c>
      <c r="E31" s="2">
        <f t="shared" si="3"/>
        <v>0.108185</v>
      </c>
      <c r="F31" s="2">
        <f t="shared" si="4"/>
        <v>9.1815000000000008E-2</v>
      </c>
      <c r="G31" s="3">
        <v>7.5</v>
      </c>
      <c r="H31" s="2">
        <f t="shared" si="5"/>
        <v>7.4999999999999997E-3</v>
      </c>
    </row>
    <row r="33" spans="1:1" x14ac:dyDescent="0.25">
      <c r="A33" s="16">
        <f>AVERAGE(B6,B22)</f>
        <v>0.21359475</v>
      </c>
    </row>
    <row r="34" spans="1:1" x14ac:dyDescent="0.25">
      <c r="A34">
        <f>_xlfn.STDEV.S(B6,B22)</f>
        <v>0.13399284594755423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400°C</vt:lpstr>
      <vt:lpstr>600°C</vt:lpstr>
      <vt:lpstr>800°C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Antic</dc:creator>
  <cp:lastModifiedBy>Sofia Antic</cp:lastModifiedBy>
  <dcterms:created xsi:type="dcterms:W3CDTF">2023-11-15T17:48:49Z</dcterms:created>
  <dcterms:modified xsi:type="dcterms:W3CDTF">2023-12-28T15:50:41Z</dcterms:modified>
</cp:coreProperties>
</file>